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7275" activeTab="0"/>
  </bookViews>
  <sheets>
    <sheet name="_" sheetId="1" r:id="rId1"/>
  </sheets>
  <definedNames>
    <definedName name="_xlnm.Print_Area" localSheetId="0">'_'!$B$2:$V$41</definedName>
    <definedName name="_xlnm.Print_Area">'_'!$B$2:$U$41</definedName>
  </definedNames>
  <calcPr fullCalcOnLoad="1"/>
</workbook>
</file>

<file path=xl/sharedStrings.xml><?xml version="1.0" encoding="utf-8"?>
<sst xmlns="http://schemas.openxmlformats.org/spreadsheetml/2006/main" count="165" uniqueCount="151">
  <si>
    <t>PITCH</t>
  </si>
  <si>
    <t>Hz</t>
  </si>
  <si>
    <t>meters</t>
  </si>
  <si>
    <t>feet</t>
  </si>
  <si>
    <t>cm</t>
  </si>
  <si>
    <t>mm</t>
  </si>
  <si>
    <t>inches</t>
  </si>
  <si>
    <t>X =</t>
  </si>
  <si>
    <t>X</t>
  </si>
  <si>
    <t>A00</t>
  </si>
  <si>
    <t>A2</t>
  </si>
  <si>
    <t>A5</t>
  </si>
  <si>
    <t>A8</t>
  </si>
  <si>
    <t>B00</t>
  </si>
  <si>
    <t>B2</t>
  </si>
  <si>
    <t>B5</t>
  </si>
  <si>
    <t>B8</t>
  </si>
  <si>
    <t>C0</t>
  </si>
  <si>
    <t>C3</t>
  </si>
  <si>
    <t>C6</t>
  </si>
  <si>
    <t>C9</t>
  </si>
  <si>
    <t>D0</t>
  </si>
  <si>
    <t>D3</t>
  </si>
  <si>
    <t>D6</t>
  </si>
  <si>
    <t>D9</t>
  </si>
  <si>
    <t>E0</t>
  </si>
  <si>
    <t>E3</t>
  </si>
  <si>
    <t>E6</t>
  </si>
  <si>
    <t>E9</t>
  </si>
  <si>
    <t>F0</t>
  </si>
  <si>
    <t>F3</t>
  </si>
  <si>
    <t>F6</t>
  </si>
  <si>
    <t>F9</t>
  </si>
  <si>
    <t>G0</t>
  </si>
  <si>
    <t>G3</t>
  </si>
  <si>
    <t>G6</t>
  </si>
  <si>
    <t>G9</t>
  </si>
  <si>
    <t>A0</t>
  </si>
  <si>
    <t>A3</t>
  </si>
  <si>
    <t>A6</t>
  </si>
  <si>
    <t>A9</t>
  </si>
  <si>
    <t>B0</t>
  </si>
  <si>
    <t>B3</t>
  </si>
  <si>
    <t>B6</t>
  </si>
  <si>
    <t>B9</t>
  </si>
  <si>
    <t>C1</t>
  </si>
  <si>
    <t>C4</t>
  </si>
  <si>
    <t>C7</t>
  </si>
  <si>
    <t>C10</t>
  </si>
  <si>
    <t>D1</t>
  </si>
  <si>
    <t>D4</t>
  </si>
  <si>
    <t>D7</t>
  </si>
  <si>
    <t>D10</t>
  </si>
  <si>
    <t>E1</t>
  </si>
  <si>
    <t>E4</t>
  </si>
  <si>
    <t>E7</t>
  </si>
  <si>
    <t>E10</t>
  </si>
  <si>
    <t>F1</t>
  </si>
  <si>
    <t>F4</t>
  </si>
  <si>
    <t>F7</t>
  </si>
  <si>
    <t>Notes:</t>
  </si>
  <si>
    <t>G1</t>
  </si>
  <si>
    <t>G4</t>
  </si>
  <si>
    <t>G7</t>
  </si>
  <si>
    <t>A1</t>
  </si>
  <si>
    <t>A4</t>
  </si>
  <si>
    <t>A7</t>
  </si>
  <si>
    <t>B1</t>
  </si>
  <si>
    <t>B4</t>
  </si>
  <si>
    <t>B7</t>
  </si>
  <si>
    <t>C2</t>
  </si>
  <si>
    <t>C5</t>
  </si>
  <si>
    <t>C8</t>
  </si>
  <si>
    <t>D2</t>
  </si>
  <si>
    <t>D5</t>
  </si>
  <si>
    <t>D8</t>
  </si>
  <si>
    <t>E2</t>
  </si>
  <si>
    <t>E5</t>
  </si>
  <si>
    <t>E8</t>
  </si>
  <si>
    <t>F2</t>
  </si>
  <si>
    <t>F5</t>
  </si>
  <si>
    <t>F8</t>
  </si>
  <si>
    <t>G2</t>
  </si>
  <si>
    <t>G5</t>
  </si>
  <si>
    <t>G8</t>
  </si>
  <si>
    <t>A =</t>
  </si>
  <si>
    <t xml:space="preserve">  PITCH / FREQUENCY / WAVELENGTH  CONVERTER</t>
  </si>
  <si>
    <t xml:space="preserve">          (1130 ft/s)</t>
  </si>
  <si>
    <t xml:space="preserve">  C4 = middle C</t>
  </si>
  <si>
    <t xml:space="preserve">  Shaded portion =</t>
  </si>
  <si>
    <t xml:space="preserve">  standard piano keyboard</t>
  </si>
  <si>
    <t xml:space="preserve">  Speed of sound = 344 m/s</t>
  </si>
  <si>
    <t xml:space="preserve">  temperature = 22°C (72°F)</t>
  </si>
  <si>
    <t xml:space="preserve">  x = 1/12th root of 2 =</t>
  </si>
  <si>
    <t xml:space="preserve">   Copyright © 1988-2009, Drew Daniels</t>
  </si>
  <si>
    <t>2^(1/12)</t>
  </si>
  <si>
    <t xml:space="preserve"> green=INPUT FIELD</t>
  </si>
  <si>
    <t>C0#</t>
  </si>
  <si>
    <t>A00#</t>
  </si>
  <si>
    <t>A2#</t>
  </si>
  <si>
    <t>A5#</t>
  </si>
  <si>
    <t>A8#</t>
  </si>
  <si>
    <t>C3#</t>
  </si>
  <si>
    <t>C6#</t>
  </si>
  <si>
    <t>C9#</t>
  </si>
  <si>
    <t>D0#</t>
  </si>
  <si>
    <t>D3#</t>
  </si>
  <si>
    <t>D6#</t>
  </si>
  <si>
    <t>D9#</t>
  </si>
  <si>
    <t>F0#</t>
  </si>
  <si>
    <t>F3#</t>
  </si>
  <si>
    <t>F6#</t>
  </si>
  <si>
    <t>F9#</t>
  </si>
  <si>
    <t>G0#</t>
  </si>
  <si>
    <t>G3#</t>
  </si>
  <si>
    <t>G6#</t>
  </si>
  <si>
    <t>G9#</t>
  </si>
  <si>
    <t>A0#</t>
  </si>
  <si>
    <t>A3#</t>
  </si>
  <si>
    <t>A6#</t>
  </si>
  <si>
    <t>A9#</t>
  </si>
  <si>
    <t>C1#</t>
  </si>
  <si>
    <t>C4#</t>
  </si>
  <si>
    <t>C7#</t>
  </si>
  <si>
    <t>C10#</t>
  </si>
  <si>
    <t>D1#</t>
  </si>
  <si>
    <t>D4#</t>
  </si>
  <si>
    <t>D7#</t>
  </si>
  <si>
    <t>D10#</t>
  </si>
  <si>
    <t>F1#</t>
  </si>
  <si>
    <t>F4#</t>
  </si>
  <si>
    <t>F7#</t>
  </si>
  <si>
    <t>G1#</t>
  </si>
  <si>
    <t>G4#</t>
  </si>
  <si>
    <t>G7#</t>
  </si>
  <si>
    <t xml:space="preserve">   "#" = sharp</t>
  </si>
  <si>
    <t>A1#</t>
  </si>
  <si>
    <t>A4#</t>
  </si>
  <si>
    <t>A7#</t>
  </si>
  <si>
    <t>C2#</t>
  </si>
  <si>
    <t>C5#</t>
  </si>
  <si>
    <t>C8#</t>
  </si>
  <si>
    <t>D2#</t>
  </si>
  <si>
    <t>D5#</t>
  </si>
  <si>
    <t>D8#</t>
  </si>
  <si>
    <t>F2#</t>
  </si>
  <si>
    <t>F5#</t>
  </si>
  <si>
    <t>F8#</t>
  </si>
  <si>
    <t>G2#</t>
  </si>
  <si>
    <t>G5#</t>
  </si>
  <si>
    <t>G8#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</si>
</sst>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5" formatCode="#,##0.00000"/>
    <numFmt numFmtId="166" formatCode="#,##0.0000"/>
    <numFmt numFmtId="167" formatCode="#,##0.000"/>
    <numFmt numFmtId="168" formatCode="#,##0.0"/>
    <numFmt numFmtId="169" formatCode="0.0"/>
    <numFmt numFmtId="170" formatCode="0.000"/>
    <numFmt numFmtId="171" formatCode="0.0000"/>
    <numFmt numFmtId="172" formatCode="#,##0.0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3"/>
      <name val="Arial"/>
      <family val="2"/>
    </font>
    <font>
      <b/>
      <sz val="10"/>
      <color indexed="12"/>
      <name val="Arial"/>
      <family val="2"/>
    </font>
    <font>
      <u val="single"/>
      <sz val="10.5"/>
      <color indexed="12"/>
      <name val="Arial"/>
      <family val="0"/>
    </font>
    <font>
      <u val="single"/>
      <sz val="10.5"/>
      <color indexed="36"/>
      <name val="Arial"/>
      <family val="0"/>
    </font>
    <font>
      <b/>
      <sz val="11"/>
      <name val="Arial"/>
      <family val="2"/>
    </font>
    <font>
      <b/>
      <i/>
      <sz val="14"/>
      <name val="Arial"/>
      <family val="2"/>
    </font>
    <font>
      <b/>
      <sz val="15"/>
      <color indexed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color indexed="2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4" fontId="1" fillId="15" borderId="10" xfId="0" applyNumberFormat="1" applyFont="1" applyFill="1" applyBorder="1" applyAlignment="1">
      <alignment horizontal="center"/>
    </xf>
    <xf numFmtId="4" fontId="1" fillId="15" borderId="11" xfId="0" applyNumberFormat="1" applyFont="1" applyFill="1" applyBorder="1" applyAlignment="1">
      <alignment horizontal="center"/>
    </xf>
    <xf numFmtId="164" fontId="5" fillId="15" borderId="0" xfId="0" applyNumberFormat="1" applyFont="1" applyFill="1" applyBorder="1" applyAlignment="1">
      <alignment horizontal="left"/>
    </xf>
    <xf numFmtId="4" fontId="1" fillId="15" borderId="0" xfId="0" applyNumberFormat="1" applyFont="1" applyFill="1" applyBorder="1" applyAlignment="1">
      <alignment horizontal="center"/>
    </xf>
    <xf numFmtId="164" fontId="0" fillId="15" borderId="12" xfId="0" applyNumberFormat="1" applyFont="1" applyFill="1" applyBorder="1" applyAlignment="1">
      <alignment horizontal="center"/>
    </xf>
    <xf numFmtId="4" fontId="1" fillId="15" borderId="13" xfId="0" applyNumberFormat="1" applyFont="1" applyFill="1" applyBorder="1" applyAlignment="1">
      <alignment horizontal="center"/>
    </xf>
    <xf numFmtId="4" fontId="1" fillId="15" borderId="12" xfId="0" applyNumberFormat="1" applyFont="1" applyFill="1" applyBorder="1" applyAlignment="1">
      <alignment horizontal="center"/>
    </xf>
    <xf numFmtId="4" fontId="1" fillId="15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4" fontId="1" fillId="18" borderId="12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6" borderId="16" xfId="0" applyNumberFormat="1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164" fontId="0" fillId="6" borderId="18" xfId="0" applyNumberFormat="1" applyFont="1" applyFill="1" applyBorder="1" applyAlignment="1">
      <alignment horizontal="left"/>
    </xf>
    <xf numFmtId="164" fontId="4" fillId="15" borderId="0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left"/>
    </xf>
    <xf numFmtId="164" fontId="1" fillId="6" borderId="18" xfId="0" applyNumberFormat="1" applyFont="1" applyFill="1" applyBorder="1" applyAlignment="1">
      <alignment horizontal="left"/>
    </xf>
    <xf numFmtId="164" fontId="1" fillId="15" borderId="19" xfId="0" applyNumberFormat="1" applyFont="1" applyFill="1" applyBorder="1" applyAlignment="1">
      <alignment horizontal="left"/>
    </xf>
    <xf numFmtId="4" fontId="1" fillId="18" borderId="0" xfId="0" applyNumberFormat="1" applyFont="1" applyFill="1" applyBorder="1" applyAlignment="1">
      <alignment horizontal="center"/>
    </xf>
    <xf numFmtId="4" fontId="8" fillId="15" borderId="0" xfId="0" applyNumberFormat="1" applyFont="1" applyFill="1" applyBorder="1" applyAlignment="1">
      <alignment horizontal="center"/>
    </xf>
    <xf numFmtId="164" fontId="1" fillId="6" borderId="20" xfId="0" applyNumberFormat="1" applyFont="1" applyFill="1" applyBorder="1" applyAlignment="1">
      <alignment horizontal="left"/>
    </xf>
    <xf numFmtId="164" fontId="1" fillId="15" borderId="21" xfId="0" applyNumberFormat="1" applyFont="1" applyFill="1" applyBorder="1" applyAlignment="1">
      <alignment horizontal="left"/>
    </xf>
    <xf numFmtId="164" fontId="1" fillId="15" borderId="22" xfId="0" applyNumberFormat="1" applyFont="1" applyFill="1" applyBorder="1" applyAlignment="1">
      <alignment horizontal="center"/>
    </xf>
    <xf numFmtId="164" fontId="1" fillId="15" borderId="22" xfId="0" applyNumberFormat="1" applyFont="1" applyFill="1" applyBorder="1" applyAlignment="1">
      <alignment horizontal="left"/>
    </xf>
    <xf numFmtId="164" fontId="5" fillId="15" borderId="22" xfId="0" applyNumberFormat="1" applyFont="1" applyFill="1" applyBorder="1" applyAlignment="1">
      <alignment horizontal="left"/>
    </xf>
    <xf numFmtId="164" fontId="1" fillId="15" borderId="23" xfId="0" applyNumberFormat="1" applyFont="1" applyFill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18" borderId="19" xfId="0" applyNumberFormat="1" applyFont="1" applyFill="1" applyBorder="1" applyAlignment="1">
      <alignment horizontal="left"/>
    </xf>
    <xf numFmtId="164" fontId="1" fillId="15" borderId="24" xfId="0" applyNumberFormat="1" applyFont="1" applyFill="1" applyBorder="1" applyAlignment="1">
      <alignment horizontal="left"/>
    </xf>
    <xf numFmtId="164" fontId="0" fillId="15" borderId="25" xfId="0" applyNumberFormat="1" applyFont="1" applyFill="1" applyBorder="1" applyAlignment="1">
      <alignment horizontal="left"/>
    </xf>
    <xf numFmtId="164" fontId="1" fillId="15" borderId="25" xfId="0" applyNumberFormat="1" applyFont="1" applyFill="1" applyBorder="1" applyAlignment="1">
      <alignment horizontal="left"/>
    </xf>
    <xf numFmtId="164" fontId="1" fillId="0" borderId="26" xfId="0" applyNumberFormat="1" applyFont="1" applyBorder="1" applyAlignment="1">
      <alignment horizontal="center"/>
    </xf>
    <xf numFmtId="164" fontId="8" fillId="15" borderId="22" xfId="0" applyNumberFormat="1" applyFont="1" applyFill="1" applyBorder="1" applyAlignment="1">
      <alignment horizontal="left"/>
    </xf>
    <xf numFmtId="164" fontId="0" fillId="15" borderId="26" xfId="0" applyNumberFormat="1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 horizontal="center"/>
    </xf>
    <xf numFmtId="168" fontId="10" fillId="19" borderId="2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164" fontId="0" fillId="15" borderId="27" xfId="0" applyNumberFormat="1" applyFont="1" applyFill="1" applyBorder="1" applyAlignment="1">
      <alignment horizontal="center"/>
    </xf>
    <xf numFmtId="164" fontId="4" fillId="15" borderId="27" xfId="0" applyNumberFormat="1" applyFont="1" applyFill="1" applyBorder="1" applyAlignment="1">
      <alignment horizontal="center"/>
    </xf>
    <xf numFmtId="164" fontId="5" fillId="17" borderId="0" xfId="0" applyNumberFormat="1" applyFont="1" applyFill="1" applyBorder="1" applyAlignment="1">
      <alignment horizontal="left"/>
    </xf>
    <xf numFmtId="164" fontId="5" fillId="14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5" fillId="7" borderId="0" xfId="0" applyNumberFormat="1" applyFont="1" applyFill="1" applyBorder="1" applyAlignment="1">
      <alignment horizontal="left"/>
    </xf>
    <xf numFmtId="164" fontId="5" fillId="20" borderId="0" xfId="0" applyNumberFormat="1" applyFont="1" applyFill="1" applyBorder="1" applyAlignment="1">
      <alignment horizontal="left"/>
    </xf>
    <xf numFmtId="164" fontId="5" fillId="8" borderId="0" xfId="0" applyNumberFormat="1" applyFont="1" applyFill="1" applyBorder="1" applyAlignment="1">
      <alignment horizontal="left"/>
    </xf>
    <xf numFmtId="164" fontId="5" fillId="8" borderId="11" xfId="0" applyNumberFormat="1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 horizontal="left"/>
    </xf>
    <xf numFmtId="164" fontId="1" fillId="21" borderId="0" xfId="0" applyNumberFormat="1" applyFont="1" applyFill="1" applyBorder="1" applyAlignment="1">
      <alignment horizontal="left"/>
    </xf>
    <xf numFmtId="164" fontId="30" fillId="15" borderId="0" xfId="0" applyNumberFormat="1" applyFont="1" applyFill="1" applyBorder="1" applyAlignment="1">
      <alignment horizontal="left"/>
    </xf>
    <xf numFmtId="165" fontId="30" fillId="15" borderId="0" xfId="0" applyNumberFormat="1" applyFont="1" applyFill="1" applyBorder="1" applyAlignment="1">
      <alignment horizontal="center"/>
    </xf>
    <xf numFmtId="164" fontId="1" fillId="15" borderId="0" xfId="0" applyNumberFormat="1" applyFont="1" applyFill="1" applyBorder="1" applyAlignment="1">
      <alignment horizontal="right"/>
    </xf>
    <xf numFmtId="165" fontId="1" fillId="15" borderId="0" xfId="0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left"/>
    </xf>
    <xf numFmtId="4" fontId="5" fillId="8" borderId="11" xfId="0" applyNumberFormat="1" applyFont="1" applyFill="1" applyBorder="1" applyAlignment="1">
      <alignment horizontal="left"/>
    </xf>
    <xf numFmtId="4" fontId="1" fillId="7" borderId="11" xfId="0" applyNumberFormat="1" applyFont="1" applyFill="1" applyBorder="1" applyAlignment="1">
      <alignment horizontal="center"/>
    </xf>
    <xf numFmtId="4" fontId="1" fillId="6" borderId="0" xfId="0" applyNumberFormat="1" applyFont="1" applyFill="1" applyBorder="1" applyAlignment="1">
      <alignment horizontal="left"/>
    </xf>
    <xf numFmtId="4" fontId="5" fillId="15" borderId="0" xfId="0" applyNumberFormat="1" applyFont="1" applyFill="1" applyBorder="1" applyAlignment="1">
      <alignment horizontal="left"/>
    </xf>
    <xf numFmtId="4" fontId="1" fillId="7" borderId="0" xfId="0" applyNumberFormat="1" applyFont="1" applyFill="1" applyBorder="1" applyAlignment="1">
      <alignment horizontal="center"/>
    </xf>
    <xf numFmtId="4" fontId="5" fillId="21" borderId="0" xfId="0" applyNumberFormat="1" applyFont="1" applyFill="1" applyBorder="1" applyAlignment="1">
      <alignment horizontal="left"/>
    </xf>
    <xf numFmtId="4" fontId="5" fillId="14" borderId="0" xfId="0" applyNumberFormat="1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left"/>
    </xf>
    <xf numFmtId="4" fontId="5" fillId="7" borderId="0" xfId="0" applyNumberFormat="1" applyFont="1" applyFill="1" applyBorder="1" applyAlignment="1">
      <alignment horizontal="left"/>
    </xf>
    <xf numFmtId="4" fontId="5" fillId="17" borderId="0" xfId="0" applyNumberFormat="1" applyFont="1" applyFill="1" applyBorder="1" applyAlignment="1">
      <alignment horizontal="left"/>
    </xf>
    <xf numFmtId="4" fontId="5" fillId="20" borderId="0" xfId="0" applyNumberFormat="1" applyFont="1" applyFill="1" applyBorder="1" applyAlignment="1">
      <alignment horizontal="left"/>
    </xf>
    <xf numFmtId="4" fontId="5" fillId="8" borderId="0" xfId="0" applyNumberFormat="1" applyFont="1" applyFill="1" applyBorder="1" applyAlignment="1">
      <alignment horizontal="left"/>
    </xf>
    <xf numFmtId="4" fontId="1" fillId="18" borderId="28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left"/>
    </xf>
    <xf numFmtId="4" fontId="29" fillId="19" borderId="0" xfId="0" applyNumberFormat="1" applyFont="1" applyFill="1" applyAlignment="1">
      <alignment horizontal="left"/>
    </xf>
    <xf numFmtId="4" fontId="1" fillId="19" borderId="0" xfId="0" applyNumberFormat="1" applyFont="1" applyFill="1" applyAlignment="1">
      <alignment horizontal="center"/>
    </xf>
    <xf numFmtId="4" fontId="1" fillId="19" borderId="0" xfId="0" applyNumberFormat="1" applyFont="1" applyFill="1" applyBorder="1" applyAlignment="1">
      <alignment horizontal="center"/>
    </xf>
    <xf numFmtId="4" fontId="0" fillId="15" borderId="0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0" fillId="18" borderId="0" xfId="0" applyNumberFormat="1" applyFont="1" applyFill="1" applyBorder="1" applyAlignment="1">
      <alignment horizontal="left"/>
    </xf>
    <xf numFmtId="4" fontId="1" fillId="15" borderId="0" xfId="0" applyNumberFormat="1" applyFont="1" applyFill="1" applyBorder="1" applyAlignment="1">
      <alignment horizontal="left"/>
    </xf>
    <xf numFmtId="4" fontId="0" fillId="15" borderId="0" xfId="0" applyNumberFormat="1" applyFont="1" applyFill="1" applyBorder="1" applyAlignment="1">
      <alignment/>
    </xf>
    <xf numFmtId="4" fontId="11" fillId="15" borderId="0" xfId="0" applyNumberFormat="1" applyFont="1" applyFill="1" applyBorder="1" applyAlignment="1">
      <alignment horizontal="center"/>
    </xf>
    <xf numFmtId="4" fontId="1" fillId="7" borderId="10" xfId="0" applyNumberFormat="1" applyFont="1" applyFill="1" applyBorder="1" applyAlignment="1">
      <alignment horizontal="center"/>
    </xf>
    <xf numFmtId="4" fontId="1" fillId="6" borderId="10" xfId="0" applyNumberFormat="1" applyFont="1" applyFill="1" applyBorder="1" applyAlignment="1">
      <alignment horizontal="left"/>
    </xf>
    <xf numFmtId="4" fontId="5" fillId="8" borderId="10" xfId="0" applyNumberFormat="1" applyFont="1" applyFill="1" applyBorder="1" applyAlignment="1">
      <alignment horizontal="left"/>
    </xf>
    <xf numFmtId="4" fontId="8" fillId="15" borderId="0" xfId="0" applyNumberFormat="1" applyFont="1" applyFill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4"/>
  <sheetViews>
    <sheetView tabSelected="1" zoomScale="140" zoomScaleNormal="140" zoomScalePageLayoutView="0" workbookViewId="0" topLeftCell="A1">
      <selection activeCell="X3" sqref="X3"/>
    </sheetView>
  </sheetViews>
  <sheetFormatPr defaultColWidth="18.421875" defaultRowHeight="12" customHeight="1"/>
  <cols>
    <col min="1" max="1" width="1.1484375" style="1" customWidth="1"/>
    <col min="2" max="2" width="0.42578125" style="1" customWidth="1"/>
    <col min="3" max="3" width="6.57421875" style="1" customWidth="1"/>
    <col min="4" max="4" width="10.140625" style="2" customWidth="1"/>
    <col min="5" max="5" width="8.140625" style="2" customWidth="1"/>
    <col min="6" max="6" width="6.57421875" style="2" customWidth="1"/>
    <col min="7" max="7" width="1.7109375" style="1" customWidth="1"/>
    <col min="8" max="8" width="6.421875" style="1" customWidth="1"/>
    <col min="9" max="9" width="8.7109375" style="2" customWidth="1"/>
    <col min="10" max="10" width="7.57421875" style="2" customWidth="1"/>
    <col min="11" max="11" width="5.7109375" style="2" customWidth="1"/>
    <col min="12" max="12" width="1.7109375" style="1" customWidth="1"/>
    <col min="13" max="13" width="6.421875" style="1" customWidth="1"/>
    <col min="14" max="14" width="9.28125" style="2" customWidth="1"/>
    <col min="15" max="15" width="7.8515625" style="2" customWidth="1"/>
    <col min="16" max="16" width="6.28125" style="2" customWidth="1"/>
    <col min="17" max="17" width="1.7109375" style="1" customWidth="1"/>
    <col min="18" max="18" width="6.28125" style="1" customWidth="1"/>
    <col min="19" max="19" width="10.421875" style="2" customWidth="1"/>
    <col min="20" max="20" width="6.421875" style="2" customWidth="1"/>
    <col min="21" max="21" width="6.28125" style="2" customWidth="1"/>
    <col min="22" max="22" width="0.85546875" style="1" customWidth="1"/>
    <col min="23" max="24" width="9.421875" style="1" customWidth="1"/>
    <col min="25" max="50" width="28.421875" style="1" customWidth="1"/>
    <col min="51" max="16384" width="18.421875" style="1" customWidth="1"/>
  </cols>
  <sheetData>
    <row r="1" ht="6" customHeight="1" thickBot="1"/>
    <row r="2" spans="2:22" ht="13.5" customHeight="1">
      <c r="B2" s="15"/>
      <c r="C2" s="16" t="s">
        <v>0</v>
      </c>
      <c r="D2" s="17" t="s">
        <v>1</v>
      </c>
      <c r="E2" s="17" t="s">
        <v>2</v>
      </c>
      <c r="F2" s="17" t="s">
        <v>3</v>
      </c>
      <c r="G2" s="18"/>
      <c r="H2" s="16" t="s">
        <v>0</v>
      </c>
      <c r="I2" s="17" t="s">
        <v>1</v>
      </c>
      <c r="J2" s="17" t="s">
        <v>4</v>
      </c>
      <c r="K2" s="17" t="s">
        <v>3</v>
      </c>
      <c r="L2" s="18"/>
      <c r="M2" s="16" t="s">
        <v>0</v>
      </c>
      <c r="N2" s="17" t="s">
        <v>1</v>
      </c>
      <c r="O2" s="17" t="s">
        <v>5</v>
      </c>
      <c r="P2" s="17" t="s">
        <v>6</v>
      </c>
      <c r="Q2" s="18"/>
      <c r="R2" s="16" t="s">
        <v>0</v>
      </c>
      <c r="S2" s="17" t="s">
        <v>1</v>
      </c>
      <c r="T2" s="17" t="s">
        <v>5</v>
      </c>
      <c r="U2" s="19" t="s">
        <v>6</v>
      </c>
      <c r="V2" s="35"/>
    </row>
    <row r="3" spans="2:22" s="3" customFormat="1" ht="13.5" customHeight="1">
      <c r="B3" s="20"/>
      <c r="C3" s="58" t="s">
        <v>7</v>
      </c>
      <c r="D3" s="59">
        <f>2^(1/12)</f>
        <v>1.0594630943592953</v>
      </c>
      <c r="E3" s="21"/>
      <c r="F3" s="21"/>
      <c r="G3" s="22"/>
      <c r="H3" s="56" t="s">
        <v>8</v>
      </c>
      <c r="I3" s="57">
        <v>1.05946309436</v>
      </c>
      <c r="J3" s="46"/>
      <c r="K3" s="21"/>
      <c r="L3" s="22"/>
      <c r="M3" s="56" t="s">
        <v>8</v>
      </c>
      <c r="N3" s="57">
        <v>1.05946309436</v>
      </c>
      <c r="O3" s="21"/>
      <c r="P3" s="21"/>
      <c r="Q3" s="22"/>
      <c r="R3" s="56" t="s">
        <v>8</v>
      </c>
      <c r="S3" s="57">
        <v>1.05946309436</v>
      </c>
      <c r="T3" s="45"/>
      <c r="U3" s="8"/>
      <c r="V3" s="36"/>
    </row>
    <row r="4" spans="2:22" ht="11.25" customHeight="1">
      <c r="B4" s="23"/>
      <c r="C4" s="53" t="s">
        <v>9</v>
      </c>
      <c r="D4" s="5">
        <f>D41/32</f>
        <v>13.75</v>
      </c>
      <c r="E4" s="5">
        <f aca="true" t="shared" si="0" ref="E4:E40">F4*0.3048</f>
        <v>25.049018181818184</v>
      </c>
      <c r="F4" s="5">
        <f aca="true" t="shared" si="1" ref="F4:F40">1130/D4</f>
        <v>82.18181818181819</v>
      </c>
      <c r="G4" s="60"/>
      <c r="H4" s="61" t="s">
        <v>10</v>
      </c>
      <c r="I4" s="62">
        <f>D41/4</f>
        <v>110</v>
      </c>
      <c r="J4" s="7">
        <f aca="true" t="shared" si="2" ref="J4:J40">K4*30.48</f>
        <v>313.1127272727273</v>
      </c>
      <c r="K4" s="5">
        <f aca="true" t="shared" si="3" ref="K4:K40">1130/I4</f>
        <v>10.272727272727273</v>
      </c>
      <c r="L4" s="60"/>
      <c r="M4" s="61" t="s">
        <v>11</v>
      </c>
      <c r="N4" s="62">
        <f>D41*2</f>
        <v>880</v>
      </c>
      <c r="O4" s="5">
        <f>P4*25.4</f>
        <v>391.3909090909091</v>
      </c>
      <c r="P4" s="5">
        <f aca="true" t="shared" si="4" ref="P4:P40">13560/N4</f>
        <v>15.409090909090908</v>
      </c>
      <c r="Q4" s="60"/>
      <c r="R4" s="61" t="s">
        <v>12</v>
      </c>
      <c r="S4" s="5">
        <f>D41*16</f>
        <v>7040</v>
      </c>
      <c r="T4" s="7">
        <f>U4*25.4</f>
        <v>48.923863636363635</v>
      </c>
      <c r="U4" s="9">
        <f aca="true" t="shared" si="5" ref="U4:U23">13560/S4</f>
        <v>1.9261363636363635</v>
      </c>
      <c r="V4" s="37"/>
    </row>
    <row r="5" spans="2:22" ht="11.25" customHeight="1">
      <c r="B5" s="23"/>
      <c r="C5" s="6" t="s">
        <v>98</v>
      </c>
      <c r="D5" s="7">
        <f aca="true" t="shared" si="6" ref="D5:D40">$D$3*D4</f>
        <v>14.56761754744031</v>
      </c>
      <c r="E5" s="7">
        <f t="shared" si="0"/>
        <v>23.64312481971488</v>
      </c>
      <c r="F5" s="7">
        <f t="shared" si="1"/>
        <v>77.56930715129553</v>
      </c>
      <c r="G5" s="63"/>
      <c r="H5" s="64" t="s">
        <v>99</v>
      </c>
      <c r="I5" s="65">
        <f aca="true" t="shared" si="7" ref="I5:I40">$D$3*I4</f>
        <v>116.54094037952248</v>
      </c>
      <c r="J5" s="7">
        <f t="shared" si="2"/>
        <v>295.539060246436</v>
      </c>
      <c r="K5" s="7">
        <f t="shared" si="3"/>
        <v>9.696163393911942</v>
      </c>
      <c r="L5" s="63"/>
      <c r="M5" s="64" t="s">
        <v>100</v>
      </c>
      <c r="N5" s="65">
        <f aca="true" t="shared" si="8" ref="N5:N40">$D$3*N4</f>
        <v>932.3275230361799</v>
      </c>
      <c r="O5" s="7">
        <f>P5*25.4</f>
        <v>369.42382530804497</v>
      </c>
      <c r="P5" s="7">
        <f t="shared" si="4"/>
        <v>14.544245090867912</v>
      </c>
      <c r="Q5" s="63"/>
      <c r="R5" s="64" t="s">
        <v>101</v>
      </c>
      <c r="S5" s="7">
        <f aca="true" t="shared" si="9" ref="S5:S23">$D$3*S4</f>
        <v>7458.620184289439</v>
      </c>
      <c r="T5" s="7">
        <f>U5*25.4</f>
        <v>46.17797816350562</v>
      </c>
      <c r="U5" s="10">
        <f t="shared" si="5"/>
        <v>1.818030636358489</v>
      </c>
      <c r="V5" s="37"/>
    </row>
    <row r="6" spans="2:22" ht="11.25" customHeight="1">
      <c r="B6" s="23"/>
      <c r="C6" s="55" t="s">
        <v>13</v>
      </c>
      <c r="D6" s="7">
        <f t="shared" si="6"/>
        <v>15.433853164253879</v>
      </c>
      <c r="E6" s="7">
        <f t="shared" si="0"/>
        <v>22.316138188855874</v>
      </c>
      <c r="F6" s="7">
        <f t="shared" si="1"/>
        <v>73.21567647262425</v>
      </c>
      <c r="G6" s="63"/>
      <c r="H6" s="66" t="s">
        <v>14</v>
      </c>
      <c r="I6" s="65">
        <f t="shared" si="7"/>
        <v>123.47082531403103</v>
      </c>
      <c r="J6" s="7">
        <f t="shared" si="2"/>
        <v>278.9517273606984</v>
      </c>
      <c r="K6" s="7">
        <f t="shared" si="3"/>
        <v>9.151959559078032</v>
      </c>
      <c r="L6" s="63"/>
      <c r="M6" s="66" t="s">
        <v>15</v>
      </c>
      <c r="N6" s="65">
        <f t="shared" si="8"/>
        <v>987.7666025122483</v>
      </c>
      <c r="O6" s="7">
        <f>P6*25.4</f>
        <v>348.68965920087294</v>
      </c>
      <c r="P6" s="7">
        <f t="shared" si="4"/>
        <v>13.727939338617047</v>
      </c>
      <c r="Q6" s="63"/>
      <c r="R6" s="66" t="s">
        <v>16</v>
      </c>
      <c r="S6" s="7">
        <f t="shared" si="9"/>
        <v>7902.132820097986</v>
      </c>
      <c r="T6" s="7">
        <f>U6*25.4</f>
        <v>43.58620740010912</v>
      </c>
      <c r="U6" s="10">
        <f t="shared" si="5"/>
        <v>1.7159924173271308</v>
      </c>
      <c r="V6" s="37"/>
    </row>
    <row r="7" spans="2:22" ht="11.25" customHeight="1">
      <c r="B7" s="23"/>
      <c r="C7" s="48" t="s">
        <v>17</v>
      </c>
      <c r="D7" s="25">
        <f t="shared" si="6"/>
        <v>16.351597831287418</v>
      </c>
      <c r="E7" s="25">
        <f t="shared" si="0"/>
        <v>21.063629594716023</v>
      </c>
      <c r="F7" s="25">
        <f t="shared" si="1"/>
        <v>69.10639630812344</v>
      </c>
      <c r="G7" s="63"/>
      <c r="H7" s="67" t="s">
        <v>18</v>
      </c>
      <c r="I7" s="25">
        <f t="shared" si="7"/>
        <v>130.81278265029934</v>
      </c>
      <c r="J7" s="25">
        <f t="shared" si="2"/>
        <v>263.29536993395027</v>
      </c>
      <c r="K7" s="25">
        <f t="shared" si="3"/>
        <v>8.63829953851543</v>
      </c>
      <c r="L7" s="63"/>
      <c r="M7" s="67" t="s">
        <v>19</v>
      </c>
      <c r="N7" s="25">
        <f t="shared" si="8"/>
        <v>1046.5022612023947</v>
      </c>
      <c r="O7" s="25">
        <f>P7*25.4</f>
        <v>329.11921241743784</v>
      </c>
      <c r="P7" s="25">
        <f t="shared" si="4"/>
        <v>12.957449307773144</v>
      </c>
      <c r="Q7" s="63"/>
      <c r="R7" s="67" t="s">
        <v>20</v>
      </c>
      <c r="S7" s="25">
        <f t="shared" si="9"/>
        <v>8372.018089619158</v>
      </c>
      <c r="T7" s="25">
        <f>U7*25.4</f>
        <v>41.13990155217973</v>
      </c>
      <c r="U7" s="14">
        <f t="shared" si="5"/>
        <v>1.619681163471643</v>
      </c>
      <c r="V7" s="37"/>
    </row>
    <row r="8" spans="2:22" ht="11.25" customHeight="1">
      <c r="B8" s="23"/>
      <c r="C8" s="43" t="s">
        <v>97</v>
      </c>
      <c r="D8" s="44">
        <f t="shared" si="6"/>
        <v>17.32391443605451</v>
      </c>
      <c r="E8" s="7">
        <f t="shared" si="0"/>
        <v>19.881418906294368</v>
      </c>
      <c r="F8" s="44">
        <f t="shared" si="1"/>
        <v>65.22775231723874</v>
      </c>
      <c r="G8" s="63"/>
      <c r="H8" s="64" t="s">
        <v>102</v>
      </c>
      <c r="I8" s="65">
        <f t="shared" si="7"/>
        <v>138.59131548843607</v>
      </c>
      <c r="J8" s="7">
        <f t="shared" si="2"/>
        <v>248.5177363286796</v>
      </c>
      <c r="K8" s="7">
        <f t="shared" si="3"/>
        <v>8.153469039654842</v>
      </c>
      <c r="L8" s="63"/>
      <c r="M8" s="64" t="s">
        <v>103</v>
      </c>
      <c r="N8" s="65">
        <f t="shared" si="8"/>
        <v>1108.7305239074885</v>
      </c>
      <c r="O8" s="7">
        <f>P8*25.4</f>
        <v>310.64717041084947</v>
      </c>
      <c r="P8" s="7">
        <f t="shared" si="4"/>
        <v>12.230203559482263</v>
      </c>
      <c r="Q8" s="63"/>
      <c r="R8" s="64" t="s">
        <v>104</v>
      </c>
      <c r="S8" s="7">
        <f t="shared" si="9"/>
        <v>8869.844191259908</v>
      </c>
      <c r="T8" s="7">
        <f>U8*25.4</f>
        <v>38.830896301356184</v>
      </c>
      <c r="U8" s="10">
        <f t="shared" si="5"/>
        <v>1.5287754449352828</v>
      </c>
      <c r="V8" s="37"/>
    </row>
    <row r="9" spans="2:22" ht="11.25" customHeight="1">
      <c r="B9" s="23"/>
      <c r="C9" s="49" t="s">
        <v>21</v>
      </c>
      <c r="D9" s="7">
        <f t="shared" si="6"/>
        <v>18.354047994837977</v>
      </c>
      <c r="E9" s="7">
        <f t="shared" si="0"/>
        <v>18.76556060531542</v>
      </c>
      <c r="F9" s="7">
        <f t="shared" si="1"/>
        <v>61.566799886205445</v>
      </c>
      <c r="G9" s="63"/>
      <c r="H9" s="68" t="s">
        <v>22</v>
      </c>
      <c r="I9" s="65">
        <f t="shared" si="7"/>
        <v>146.83238395870382</v>
      </c>
      <c r="J9" s="7">
        <f t="shared" si="2"/>
        <v>234.56950756644275</v>
      </c>
      <c r="K9" s="7">
        <f t="shared" si="3"/>
        <v>7.695849985775681</v>
      </c>
      <c r="L9" s="63"/>
      <c r="M9" s="68" t="s">
        <v>23</v>
      </c>
      <c r="N9" s="65">
        <f t="shared" si="8"/>
        <v>1174.6590716696305</v>
      </c>
      <c r="O9" s="7">
        <f aca="true" t="shared" si="10" ref="O9:O18">P9*25.4</f>
        <v>293.2118844580534</v>
      </c>
      <c r="P9" s="7">
        <f t="shared" si="4"/>
        <v>11.54377497866352</v>
      </c>
      <c r="Q9" s="63"/>
      <c r="R9" s="68" t="s">
        <v>24</v>
      </c>
      <c r="S9" s="7">
        <f t="shared" si="9"/>
        <v>9397.272573357044</v>
      </c>
      <c r="T9" s="7">
        <f aca="true" t="shared" si="11" ref="T9:T18">U9*25.4</f>
        <v>36.65148555725668</v>
      </c>
      <c r="U9" s="10">
        <f t="shared" si="5"/>
        <v>1.44297187233294</v>
      </c>
      <c r="V9" s="37"/>
    </row>
    <row r="10" spans="2:22" ht="11.25" customHeight="1">
      <c r="B10" s="23"/>
      <c r="C10" s="6" t="s">
        <v>105</v>
      </c>
      <c r="D10" s="7">
        <f t="shared" si="6"/>
        <v>19.44543648263006</v>
      </c>
      <c r="E10" s="7">
        <f t="shared" si="0"/>
        <v>17.71233061842876</v>
      </c>
      <c r="F10" s="7">
        <f t="shared" si="1"/>
        <v>58.11132092660353</v>
      </c>
      <c r="G10" s="63"/>
      <c r="H10" s="64" t="s">
        <v>106</v>
      </c>
      <c r="I10" s="65">
        <f t="shared" si="7"/>
        <v>155.5634918610405</v>
      </c>
      <c r="J10" s="7">
        <f t="shared" si="2"/>
        <v>221.40413273035946</v>
      </c>
      <c r="K10" s="7">
        <f t="shared" si="3"/>
        <v>7.263915115825442</v>
      </c>
      <c r="L10" s="63"/>
      <c r="M10" s="64" t="s">
        <v>107</v>
      </c>
      <c r="N10" s="65">
        <f t="shared" si="8"/>
        <v>1244.507934888324</v>
      </c>
      <c r="O10" s="7">
        <f t="shared" si="10"/>
        <v>276.7551659129493</v>
      </c>
      <c r="P10" s="7">
        <f t="shared" si="4"/>
        <v>10.895872673738161</v>
      </c>
      <c r="Q10" s="63"/>
      <c r="R10" s="64" t="s">
        <v>108</v>
      </c>
      <c r="S10" s="7">
        <f t="shared" si="9"/>
        <v>9956.063479106591</v>
      </c>
      <c r="T10" s="7">
        <f t="shared" si="11"/>
        <v>34.59439573911866</v>
      </c>
      <c r="U10" s="10">
        <f t="shared" si="5"/>
        <v>1.3619840842172701</v>
      </c>
      <c r="V10" s="37"/>
    </row>
    <row r="11" spans="2:22" ht="11.25" customHeight="1">
      <c r="B11" s="23"/>
      <c r="C11" s="50" t="s">
        <v>25</v>
      </c>
      <c r="D11" s="7">
        <f t="shared" si="6"/>
        <v>20.601722307054377</v>
      </c>
      <c r="E11" s="7">
        <f t="shared" si="0"/>
        <v>16.718213888460355</v>
      </c>
      <c r="F11" s="7">
        <f t="shared" si="1"/>
        <v>54.84978309862321</v>
      </c>
      <c r="G11" s="63"/>
      <c r="H11" s="69" t="s">
        <v>26</v>
      </c>
      <c r="I11" s="65">
        <f t="shared" si="7"/>
        <v>164.81377845643502</v>
      </c>
      <c r="J11" s="7">
        <f t="shared" si="2"/>
        <v>208.97767360575443</v>
      </c>
      <c r="K11" s="7">
        <f t="shared" si="3"/>
        <v>6.856222887327902</v>
      </c>
      <c r="L11" s="63"/>
      <c r="M11" s="69" t="s">
        <v>27</v>
      </c>
      <c r="N11" s="65">
        <f t="shared" si="8"/>
        <v>1318.5102276514801</v>
      </c>
      <c r="O11" s="7">
        <f t="shared" si="10"/>
        <v>261.222092007193</v>
      </c>
      <c r="P11" s="7">
        <f t="shared" si="4"/>
        <v>10.284334330991852</v>
      </c>
      <c r="Q11" s="63"/>
      <c r="R11" s="69" t="s">
        <v>28</v>
      </c>
      <c r="S11" s="7">
        <f t="shared" si="9"/>
        <v>10548.081821211841</v>
      </c>
      <c r="T11" s="7">
        <f t="shared" si="11"/>
        <v>32.652761500899125</v>
      </c>
      <c r="U11" s="10">
        <f t="shared" si="5"/>
        <v>1.2855417913739815</v>
      </c>
      <c r="V11" s="37"/>
    </row>
    <row r="12" spans="2:22" ht="11.25" customHeight="1">
      <c r="B12" s="23"/>
      <c r="C12" s="47" t="s">
        <v>29</v>
      </c>
      <c r="D12" s="7">
        <f t="shared" si="6"/>
        <v>21.82676446456275</v>
      </c>
      <c r="E12" s="7">
        <f t="shared" si="0"/>
        <v>15.77989264323606</v>
      </c>
      <c r="F12" s="7">
        <f t="shared" si="1"/>
        <v>51.77130132295295</v>
      </c>
      <c r="G12" s="63"/>
      <c r="H12" s="70" t="s">
        <v>30</v>
      </c>
      <c r="I12" s="65">
        <f t="shared" si="7"/>
        <v>174.614115716502</v>
      </c>
      <c r="J12" s="7">
        <f t="shared" si="2"/>
        <v>197.24865804045075</v>
      </c>
      <c r="K12" s="7">
        <f t="shared" si="3"/>
        <v>6.471412665369119</v>
      </c>
      <c r="L12" s="63"/>
      <c r="M12" s="70" t="s">
        <v>31</v>
      </c>
      <c r="N12" s="65">
        <f t="shared" si="8"/>
        <v>1396.912925732016</v>
      </c>
      <c r="O12" s="7">
        <f t="shared" si="10"/>
        <v>246.56082255056342</v>
      </c>
      <c r="P12" s="7">
        <f t="shared" si="4"/>
        <v>9.707118998053678</v>
      </c>
      <c r="Q12" s="63"/>
      <c r="R12" s="70" t="s">
        <v>32</v>
      </c>
      <c r="S12" s="7">
        <f t="shared" si="9"/>
        <v>11175.303405856128</v>
      </c>
      <c r="T12" s="7">
        <f t="shared" si="11"/>
        <v>30.820102818820427</v>
      </c>
      <c r="U12" s="10">
        <f t="shared" si="5"/>
        <v>1.2133898747567098</v>
      </c>
      <c r="V12" s="37"/>
    </row>
    <row r="13" spans="2:22" ht="11.25" customHeight="1">
      <c r="B13" s="23"/>
      <c r="C13" s="6" t="s">
        <v>109</v>
      </c>
      <c r="D13" s="7">
        <f t="shared" si="6"/>
        <v>23.124651419477157</v>
      </c>
      <c r="E13" s="7">
        <f t="shared" si="0"/>
        <v>14.894235322825349</v>
      </c>
      <c r="F13" s="7">
        <f t="shared" si="1"/>
        <v>48.865601452839066</v>
      </c>
      <c r="G13" s="63"/>
      <c r="H13" s="64" t="s">
        <v>110</v>
      </c>
      <c r="I13" s="65">
        <f t="shared" si="7"/>
        <v>184.99721135581726</v>
      </c>
      <c r="J13" s="7">
        <f t="shared" si="2"/>
        <v>186.17794153531685</v>
      </c>
      <c r="K13" s="7">
        <f t="shared" si="3"/>
        <v>6.108200181604883</v>
      </c>
      <c r="L13" s="63"/>
      <c r="M13" s="64" t="s">
        <v>111</v>
      </c>
      <c r="N13" s="65">
        <f t="shared" si="8"/>
        <v>1479.977690846538</v>
      </c>
      <c r="O13" s="7">
        <f t="shared" si="10"/>
        <v>232.72242691914605</v>
      </c>
      <c r="P13" s="7">
        <f t="shared" si="4"/>
        <v>9.162300272407325</v>
      </c>
      <c r="Q13" s="63"/>
      <c r="R13" s="64" t="s">
        <v>112</v>
      </c>
      <c r="S13" s="7">
        <f t="shared" si="9"/>
        <v>11839.821526772304</v>
      </c>
      <c r="T13" s="7">
        <f t="shared" si="11"/>
        <v>29.090303364893256</v>
      </c>
      <c r="U13" s="10">
        <f t="shared" si="5"/>
        <v>1.1452875340509157</v>
      </c>
      <c r="V13" s="37"/>
    </row>
    <row r="14" spans="2:22" ht="11.25" customHeight="1">
      <c r="B14" s="23"/>
      <c r="C14" s="51" t="s">
        <v>33</v>
      </c>
      <c r="D14" s="7">
        <f t="shared" si="6"/>
        <v>24.49971474885934</v>
      </c>
      <c r="E14" s="7">
        <f t="shared" si="0"/>
        <v>14.058286128251176</v>
      </c>
      <c r="F14" s="7">
        <f t="shared" si="1"/>
        <v>46.122985985076035</v>
      </c>
      <c r="G14" s="63"/>
      <c r="H14" s="71" t="s">
        <v>34</v>
      </c>
      <c r="I14" s="65">
        <f t="shared" si="7"/>
        <v>195.99771799087472</v>
      </c>
      <c r="J14" s="7">
        <f t="shared" si="2"/>
        <v>175.7285766031397</v>
      </c>
      <c r="K14" s="7">
        <f t="shared" si="3"/>
        <v>5.765373248134504</v>
      </c>
      <c r="L14" s="63"/>
      <c r="M14" s="71" t="s">
        <v>35</v>
      </c>
      <c r="N14" s="65">
        <f t="shared" si="8"/>
        <v>1567.9817439269978</v>
      </c>
      <c r="O14" s="7">
        <f t="shared" si="10"/>
        <v>219.66072075392458</v>
      </c>
      <c r="P14" s="7">
        <f t="shared" si="4"/>
        <v>8.648059872201756</v>
      </c>
      <c r="Q14" s="63"/>
      <c r="R14" s="71" t="s">
        <v>36</v>
      </c>
      <c r="S14" s="7">
        <f t="shared" si="9"/>
        <v>12543.853951415982</v>
      </c>
      <c r="T14" s="7">
        <f t="shared" si="11"/>
        <v>27.457590094240572</v>
      </c>
      <c r="U14" s="10">
        <f t="shared" si="5"/>
        <v>1.0810074840252195</v>
      </c>
      <c r="V14" s="37"/>
    </row>
    <row r="15" spans="2:22" ht="11.25" customHeight="1">
      <c r="B15" s="23"/>
      <c r="C15" s="6" t="s">
        <v>113</v>
      </c>
      <c r="D15" s="7">
        <f t="shared" si="6"/>
        <v>25.95654359874658</v>
      </c>
      <c r="E15" s="7">
        <f t="shared" si="0"/>
        <v>13.269255156785665</v>
      </c>
      <c r="F15" s="7">
        <f t="shared" si="1"/>
        <v>43.534301695491024</v>
      </c>
      <c r="G15" s="63"/>
      <c r="H15" s="64" t="s">
        <v>114</v>
      </c>
      <c r="I15" s="65">
        <f t="shared" si="7"/>
        <v>207.65234878997265</v>
      </c>
      <c r="J15" s="7">
        <f t="shared" si="2"/>
        <v>165.8656894598208</v>
      </c>
      <c r="K15" s="7">
        <f t="shared" si="3"/>
        <v>5.441787711936378</v>
      </c>
      <c r="L15" s="63"/>
      <c r="M15" s="64" t="s">
        <v>115</v>
      </c>
      <c r="N15" s="65">
        <f t="shared" si="8"/>
        <v>1661.2187903197812</v>
      </c>
      <c r="O15" s="7">
        <f t="shared" si="10"/>
        <v>207.33211182477598</v>
      </c>
      <c r="P15" s="7">
        <f t="shared" si="4"/>
        <v>8.162681567904567</v>
      </c>
      <c r="Q15" s="63"/>
      <c r="R15" s="64" t="s">
        <v>116</v>
      </c>
      <c r="S15" s="7">
        <f t="shared" si="9"/>
        <v>13289.75032255825</v>
      </c>
      <c r="T15" s="7">
        <f t="shared" si="11"/>
        <v>25.916513978096997</v>
      </c>
      <c r="U15" s="10">
        <f t="shared" si="5"/>
        <v>1.0203351959880709</v>
      </c>
      <c r="V15" s="37"/>
    </row>
    <row r="16" spans="2:22" ht="11.25" customHeight="1">
      <c r="B16" s="23"/>
      <c r="C16" s="52" t="s">
        <v>37</v>
      </c>
      <c r="D16" s="65">
        <f t="shared" si="6"/>
        <v>27.50000000000001</v>
      </c>
      <c r="E16" s="7">
        <f t="shared" si="0"/>
        <v>12.524509090909087</v>
      </c>
      <c r="F16" s="7">
        <f t="shared" si="1"/>
        <v>41.09090909090907</v>
      </c>
      <c r="G16" s="63"/>
      <c r="H16" s="72" t="s">
        <v>38</v>
      </c>
      <c r="I16" s="65">
        <f t="shared" si="7"/>
        <v>220.00000000000009</v>
      </c>
      <c r="J16" s="7">
        <f t="shared" si="2"/>
        <v>156.55636363636356</v>
      </c>
      <c r="K16" s="7">
        <f t="shared" si="3"/>
        <v>5.136363636363634</v>
      </c>
      <c r="L16" s="63"/>
      <c r="M16" s="72" t="s">
        <v>39</v>
      </c>
      <c r="N16" s="65">
        <f t="shared" si="8"/>
        <v>1760.0000000000007</v>
      </c>
      <c r="O16" s="7">
        <f t="shared" si="10"/>
        <v>195.69545454545445</v>
      </c>
      <c r="P16" s="7">
        <f t="shared" si="4"/>
        <v>7.7045454545454515</v>
      </c>
      <c r="Q16" s="63"/>
      <c r="R16" s="72" t="s">
        <v>40</v>
      </c>
      <c r="S16" s="7">
        <f t="shared" si="9"/>
        <v>14080.000000000005</v>
      </c>
      <c r="T16" s="7">
        <f t="shared" si="11"/>
        <v>24.461931818181807</v>
      </c>
      <c r="U16" s="10">
        <f t="shared" si="5"/>
        <v>0.9630681818181814</v>
      </c>
      <c r="V16" s="37"/>
    </row>
    <row r="17" spans="2:22" ht="11.25" customHeight="1">
      <c r="B17" s="23"/>
      <c r="C17" s="43" t="s">
        <v>117</v>
      </c>
      <c r="D17" s="65">
        <f t="shared" si="6"/>
        <v>29.13523509488063</v>
      </c>
      <c r="E17" s="7">
        <f t="shared" si="0"/>
        <v>11.821562409857435</v>
      </c>
      <c r="F17" s="7">
        <f t="shared" si="1"/>
        <v>38.78465357564775</v>
      </c>
      <c r="G17" s="63"/>
      <c r="H17" s="64" t="s">
        <v>118</v>
      </c>
      <c r="I17" s="65">
        <f t="shared" si="7"/>
        <v>233.08188075904505</v>
      </c>
      <c r="J17" s="7">
        <f t="shared" si="2"/>
        <v>147.76953012321795</v>
      </c>
      <c r="K17" s="7">
        <f t="shared" si="3"/>
        <v>4.848081696955969</v>
      </c>
      <c r="L17" s="63"/>
      <c r="M17" s="64" t="s">
        <v>119</v>
      </c>
      <c r="N17" s="65">
        <f t="shared" si="8"/>
        <v>1864.6550460723604</v>
      </c>
      <c r="O17" s="7">
        <f t="shared" si="10"/>
        <v>184.7119126540224</v>
      </c>
      <c r="P17" s="7">
        <f t="shared" si="4"/>
        <v>7.2721225454339535</v>
      </c>
      <c r="Q17" s="63"/>
      <c r="R17" s="64" t="s">
        <v>120</v>
      </c>
      <c r="S17" s="7">
        <f t="shared" si="9"/>
        <v>14917.240368578883</v>
      </c>
      <c r="T17" s="7">
        <f t="shared" si="11"/>
        <v>23.0889890817528</v>
      </c>
      <c r="U17" s="10">
        <f t="shared" si="5"/>
        <v>0.9090153181792442</v>
      </c>
      <c r="V17" s="37"/>
    </row>
    <row r="18" spans="2:22" ht="11.25" customHeight="1">
      <c r="B18" s="23"/>
      <c r="C18" s="55" t="s">
        <v>41</v>
      </c>
      <c r="D18" s="65">
        <f t="shared" si="6"/>
        <v>30.86770632850777</v>
      </c>
      <c r="E18" s="7">
        <f t="shared" si="0"/>
        <v>11.158069094427931</v>
      </c>
      <c r="F18" s="7">
        <f t="shared" si="1"/>
        <v>36.60783823631211</v>
      </c>
      <c r="G18" s="63"/>
      <c r="H18" s="66" t="s">
        <v>42</v>
      </c>
      <c r="I18" s="65">
        <f t="shared" si="7"/>
        <v>246.94165062806215</v>
      </c>
      <c r="J18" s="7">
        <f t="shared" si="2"/>
        <v>139.47586368034914</v>
      </c>
      <c r="K18" s="7">
        <f t="shared" si="3"/>
        <v>4.575979779539014</v>
      </c>
      <c r="L18" s="63"/>
      <c r="M18" s="66" t="s">
        <v>43</v>
      </c>
      <c r="N18" s="65">
        <f t="shared" si="8"/>
        <v>1975.5332050244972</v>
      </c>
      <c r="O18" s="7">
        <f t="shared" si="10"/>
        <v>174.3448296004364</v>
      </c>
      <c r="P18" s="7">
        <f t="shared" si="4"/>
        <v>6.863969669308521</v>
      </c>
      <c r="Q18" s="63"/>
      <c r="R18" s="66" t="s">
        <v>44</v>
      </c>
      <c r="S18" s="7">
        <f t="shared" si="9"/>
        <v>15804.265640195978</v>
      </c>
      <c r="T18" s="7">
        <f t="shared" si="11"/>
        <v>21.79310370005455</v>
      </c>
      <c r="U18" s="10">
        <f t="shared" si="5"/>
        <v>0.8579962086635651</v>
      </c>
      <c r="V18" s="37"/>
    </row>
    <row r="19" spans="2:22" ht="11.25" customHeight="1">
      <c r="B19" s="23"/>
      <c r="C19" s="48" t="s">
        <v>45</v>
      </c>
      <c r="D19" s="25">
        <f t="shared" si="6"/>
        <v>32.70319566257484</v>
      </c>
      <c r="E19" s="25">
        <f t="shared" si="0"/>
        <v>10.53181479735801</v>
      </c>
      <c r="F19" s="25">
        <f t="shared" si="1"/>
        <v>34.55319815406171</v>
      </c>
      <c r="G19" s="63"/>
      <c r="H19" s="67" t="s">
        <v>46</v>
      </c>
      <c r="I19" s="73">
        <f t="shared" si="7"/>
        <v>261.62556530059874</v>
      </c>
      <c r="J19" s="25">
        <f t="shared" si="2"/>
        <v>131.64768496697513</v>
      </c>
      <c r="K19" s="25">
        <f t="shared" si="3"/>
        <v>4.319149769257714</v>
      </c>
      <c r="L19" s="63"/>
      <c r="M19" s="67" t="s">
        <v>47</v>
      </c>
      <c r="N19" s="25">
        <f t="shared" si="8"/>
        <v>2093.00452240479</v>
      </c>
      <c r="O19" s="25">
        <f>P19*25.4</f>
        <v>164.5596062087189</v>
      </c>
      <c r="P19" s="25">
        <f t="shared" si="4"/>
        <v>6.478724653886571</v>
      </c>
      <c r="Q19" s="63"/>
      <c r="R19" s="67" t="s">
        <v>48</v>
      </c>
      <c r="S19" s="25">
        <f t="shared" si="9"/>
        <v>16744.03617923832</v>
      </c>
      <c r="T19" s="25">
        <f>U19*25.4</f>
        <v>20.56995077608986</v>
      </c>
      <c r="U19" s="14">
        <f t="shared" si="5"/>
        <v>0.8098405817358214</v>
      </c>
      <c r="V19" s="37"/>
    </row>
    <row r="20" spans="2:22" ht="11.25" customHeight="1">
      <c r="B20" s="23"/>
      <c r="C20" s="6" t="s">
        <v>121</v>
      </c>
      <c r="D20" s="65">
        <f t="shared" si="6"/>
        <v>34.647828872109024</v>
      </c>
      <c r="E20" s="7">
        <f t="shared" si="0"/>
        <v>9.940709453147182</v>
      </c>
      <c r="F20" s="7">
        <f t="shared" si="1"/>
        <v>32.61387615861936</v>
      </c>
      <c r="G20" s="63"/>
      <c r="H20" s="64" t="s">
        <v>122</v>
      </c>
      <c r="I20" s="65">
        <f t="shared" si="7"/>
        <v>277.1826309768722</v>
      </c>
      <c r="J20" s="7">
        <f t="shared" si="2"/>
        <v>124.25886816433977</v>
      </c>
      <c r="K20" s="7">
        <f t="shared" si="3"/>
        <v>4.07673451982742</v>
      </c>
      <c r="L20" s="63"/>
      <c r="M20" s="64" t="s">
        <v>123</v>
      </c>
      <c r="N20" s="65">
        <f t="shared" si="8"/>
        <v>2217.4610478149775</v>
      </c>
      <c r="O20" s="7">
        <f>P20*25.4</f>
        <v>155.32358520542468</v>
      </c>
      <c r="P20" s="7">
        <f t="shared" si="4"/>
        <v>6.11510177974113</v>
      </c>
      <c r="Q20" s="63"/>
      <c r="R20" s="64" t="s">
        <v>124</v>
      </c>
      <c r="S20" s="7">
        <f t="shared" si="9"/>
        <v>17739.68838251982</v>
      </c>
      <c r="T20" s="7">
        <f>U20*25.4</f>
        <v>19.415448150678085</v>
      </c>
      <c r="U20" s="10">
        <f t="shared" si="5"/>
        <v>0.7643877224676412</v>
      </c>
      <c r="V20" s="37"/>
    </row>
    <row r="21" spans="2:22" ht="11.25" customHeight="1">
      <c r="B21" s="23"/>
      <c r="C21" s="49" t="s">
        <v>49</v>
      </c>
      <c r="D21" s="65">
        <f t="shared" si="6"/>
        <v>36.70809598967596</v>
      </c>
      <c r="E21" s="7">
        <f t="shared" si="0"/>
        <v>9.382780302657707</v>
      </c>
      <c r="F21" s="7">
        <f t="shared" si="1"/>
        <v>30.783399943102715</v>
      </c>
      <c r="G21" s="63"/>
      <c r="H21" s="68" t="s">
        <v>50</v>
      </c>
      <c r="I21" s="65">
        <f t="shared" si="7"/>
        <v>293.6647679174077</v>
      </c>
      <c r="J21" s="7">
        <f t="shared" si="2"/>
        <v>117.28475378322135</v>
      </c>
      <c r="K21" s="7">
        <f t="shared" si="3"/>
        <v>3.8479249928878394</v>
      </c>
      <c r="L21" s="63"/>
      <c r="M21" s="68" t="s">
        <v>51</v>
      </c>
      <c r="N21" s="65">
        <f t="shared" si="8"/>
        <v>2349.3181433392615</v>
      </c>
      <c r="O21" s="7">
        <f aca="true" t="shared" si="12" ref="O21:O30">P21*25.4</f>
        <v>146.60594222902668</v>
      </c>
      <c r="P21" s="7">
        <f t="shared" si="4"/>
        <v>5.7718874893317595</v>
      </c>
      <c r="Q21" s="63"/>
      <c r="R21" s="68" t="s">
        <v>52</v>
      </c>
      <c r="S21" s="7">
        <f t="shared" si="9"/>
        <v>18794.545146714092</v>
      </c>
      <c r="T21" s="7">
        <f>U21*25.4</f>
        <v>18.325742778628335</v>
      </c>
      <c r="U21" s="10">
        <f t="shared" si="5"/>
        <v>0.7214859361664699</v>
      </c>
      <c r="V21" s="37"/>
    </row>
    <row r="22" spans="2:22" ht="11.25" customHeight="1">
      <c r="B22" s="23"/>
      <c r="C22" s="6" t="s">
        <v>125</v>
      </c>
      <c r="D22" s="65">
        <f t="shared" si="6"/>
        <v>38.89087296526013</v>
      </c>
      <c r="E22" s="7">
        <f t="shared" si="0"/>
        <v>8.856165309214378</v>
      </c>
      <c r="F22" s="7">
        <f t="shared" si="1"/>
        <v>29.05566046330176</v>
      </c>
      <c r="G22" s="63"/>
      <c r="H22" s="64" t="s">
        <v>126</v>
      </c>
      <c r="I22" s="65">
        <f t="shared" si="7"/>
        <v>311.12698372208104</v>
      </c>
      <c r="J22" s="7">
        <f t="shared" si="2"/>
        <v>110.7020663651797</v>
      </c>
      <c r="K22" s="7">
        <f t="shared" si="3"/>
        <v>3.63195755791272</v>
      </c>
      <c r="L22" s="63"/>
      <c r="M22" s="64" t="s">
        <v>127</v>
      </c>
      <c r="N22" s="65">
        <f t="shared" si="8"/>
        <v>2489.0158697766483</v>
      </c>
      <c r="O22" s="7">
        <f t="shared" si="12"/>
        <v>138.3775829564746</v>
      </c>
      <c r="P22" s="7">
        <f t="shared" si="4"/>
        <v>5.44793633686908</v>
      </c>
      <c r="Q22" s="63"/>
      <c r="R22" s="64" t="s">
        <v>128</v>
      </c>
      <c r="S22" s="7">
        <f t="shared" si="9"/>
        <v>19912.126958213186</v>
      </c>
      <c r="T22" s="7">
        <f>U22*25.4</f>
        <v>17.297197869559326</v>
      </c>
      <c r="U22" s="10">
        <f t="shared" si="5"/>
        <v>0.680992042108635</v>
      </c>
      <c r="V22" s="37"/>
    </row>
    <row r="23" spans="2:22" ht="11.25" customHeight="1">
      <c r="B23" s="23"/>
      <c r="C23" s="50" t="s">
        <v>53</v>
      </c>
      <c r="D23" s="65">
        <f t="shared" si="6"/>
        <v>41.20344461410876</v>
      </c>
      <c r="E23" s="7">
        <f t="shared" si="0"/>
        <v>8.359106944230177</v>
      </c>
      <c r="F23" s="7">
        <f t="shared" si="1"/>
        <v>27.424891549311603</v>
      </c>
      <c r="G23" s="63"/>
      <c r="H23" s="69" t="s">
        <v>54</v>
      </c>
      <c r="I23" s="65">
        <f t="shared" si="7"/>
        <v>329.6275569128701</v>
      </c>
      <c r="J23" s="7">
        <f t="shared" si="2"/>
        <v>104.4888368028772</v>
      </c>
      <c r="K23" s="7">
        <f t="shared" si="3"/>
        <v>3.4281114436639504</v>
      </c>
      <c r="L23" s="63"/>
      <c r="M23" s="69" t="s">
        <v>55</v>
      </c>
      <c r="N23" s="65">
        <f t="shared" si="8"/>
        <v>2637.0204553029607</v>
      </c>
      <c r="O23" s="7">
        <f t="shared" si="12"/>
        <v>130.6110460035965</v>
      </c>
      <c r="P23" s="7">
        <f t="shared" si="4"/>
        <v>5.142167165495925</v>
      </c>
      <c r="Q23" s="63"/>
      <c r="R23" s="74" t="s">
        <v>56</v>
      </c>
      <c r="S23" s="4">
        <f t="shared" si="9"/>
        <v>21096.163642423686</v>
      </c>
      <c r="T23" s="4">
        <f>U23*25.4</f>
        <v>16.326380750449562</v>
      </c>
      <c r="U23" s="11">
        <f t="shared" si="5"/>
        <v>0.6427708956869906</v>
      </c>
      <c r="V23" s="37"/>
    </row>
    <row r="24" spans="2:22" ht="11.25" customHeight="1">
      <c r="B24" s="23"/>
      <c r="C24" s="47" t="s">
        <v>57</v>
      </c>
      <c r="D24" s="65">
        <f t="shared" si="6"/>
        <v>43.65352892912551</v>
      </c>
      <c r="E24" s="7">
        <f t="shared" si="0"/>
        <v>7.889946321618029</v>
      </c>
      <c r="F24" s="7">
        <f t="shared" si="1"/>
        <v>25.885650661476472</v>
      </c>
      <c r="G24" s="63"/>
      <c r="H24" s="70" t="s">
        <v>58</v>
      </c>
      <c r="I24" s="65">
        <f t="shared" si="7"/>
        <v>349.22823143300405</v>
      </c>
      <c r="J24" s="7">
        <f t="shared" si="2"/>
        <v>98.62432902022536</v>
      </c>
      <c r="K24" s="7">
        <f t="shared" si="3"/>
        <v>3.235706332684559</v>
      </c>
      <c r="L24" s="63"/>
      <c r="M24" s="70" t="s">
        <v>59</v>
      </c>
      <c r="N24" s="65">
        <f t="shared" si="8"/>
        <v>2793.8258514640324</v>
      </c>
      <c r="O24" s="7">
        <f t="shared" si="12"/>
        <v>123.28041127528168</v>
      </c>
      <c r="P24" s="7">
        <f t="shared" si="4"/>
        <v>4.853559499026838</v>
      </c>
      <c r="Q24" s="63"/>
      <c r="R24" s="64"/>
      <c r="S24" s="7"/>
      <c r="T24" s="7"/>
      <c r="U24" s="7"/>
      <c r="V24" s="24"/>
    </row>
    <row r="25" spans="2:22" ht="11.25" customHeight="1">
      <c r="B25" s="23"/>
      <c r="C25" s="6" t="s">
        <v>129</v>
      </c>
      <c r="D25" s="65">
        <f t="shared" si="6"/>
        <v>46.24930283895432</v>
      </c>
      <c r="E25" s="7">
        <f t="shared" si="0"/>
        <v>7.447117661412673</v>
      </c>
      <c r="F25" s="7">
        <f t="shared" si="1"/>
        <v>24.43280072641953</v>
      </c>
      <c r="G25" s="63"/>
      <c r="H25" s="64" t="s">
        <v>130</v>
      </c>
      <c r="I25" s="65">
        <f t="shared" si="7"/>
        <v>369.99442271163457</v>
      </c>
      <c r="J25" s="7">
        <f t="shared" si="2"/>
        <v>93.08897076765841</v>
      </c>
      <c r="K25" s="7">
        <f t="shared" si="3"/>
        <v>3.054100090802441</v>
      </c>
      <c r="L25" s="63"/>
      <c r="M25" s="64" t="s">
        <v>131</v>
      </c>
      <c r="N25" s="65">
        <f t="shared" si="8"/>
        <v>2959.9553816930766</v>
      </c>
      <c r="O25" s="7">
        <f t="shared" si="12"/>
        <v>116.36121345957301</v>
      </c>
      <c r="P25" s="7">
        <f t="shared" si="4"/>
        <v>4.581150136203662</v>
      </c>
      <c r="Q25" s="63"/>
      <c r="R25" s="7" t="s">
        <v>60</v>
      </c>
      <c r="S25" s="75" t="s">
        <v>96</v>
      </c>
      <c r="T25" s="76"/>
      <c r="U25" s="77"/>
      <c r="V25" s="24"/>
    </row>
    <row r="26" spans="2:22" ht="11.25" customHeight="1">
      <c r="B26" s="23"/>
      <c r="C26" s="51" t="s">
        <v>61</v>
      </c>
      <c r="D26" s="65">
        <f t="shared" si="6"/>
        <v>48.99942949771869</v>
      </c>
      <c r="E26" s="7">
        <f t="shared" si="0"/>
        <v>7.029143064125587</v>
      </c>
      <c r="F26" s="7">
        <f t="shared" si="1"/>
        <v>23.061492992538014</v>
      </c>
      <c r="G26" s="63"/>
      <c r="H26" s="71" t="s">
        <v>62</v>
      </c>
      <c r="I26" s="65">
        <f t="shared" si="7"/>
        <v>391.9954359817495</v>
      </c>
      <c r="J26" s="7">
        <f t="shared" si="2"/>
        <v>87.86428830156983</v>
      </c>
      <c r="K26" s="7">
        <f t="shared" si="3"/>
        <v>2.8826866240672517</v>
      </c>
      <c r="L26" s="63"/>
      <c r="M26" s="71" t="s">
        <v>63</v>
      </c>
      <c r="N26" s="65">
        <f t="shared" si="8"/>
        <v>3135.963487853996</v>
      </c>
      <c r="O26" s="7">
        <f t="shared" si="12"/>
        <v>109.83036037696229</v>
      </c>
      <c r="P26" s="7">
        <f t="shared" si="4"/>
        <v>4.324029936100878</v>
      </c>
      <c r="Q26" s="63"/>
      <c r="R26" s="78" t="s">
        <v>88</v>
      </c>
      <c r="S26" s="7"/>
      <c r="T26" s="7"/>
      <c r="U26" s="7"/>
      <c r="V26" s="24"/>
    </row>
    <row r="27" spans="2:22" ht="11.25" customHeight="1">
      <c r="B27" s="23"/>
      <c r="C27" s="6" t="s">
        <v>132</v>
      </c>
      <c r="D27" s="65">
        <f t="shared" si="6"/>
        <v>51.91308719749317</v>
      </c>
      <c r="E27" s="7">
        <f t="shared" si="0"/>
        <v>6.6346275783928315</v>
      </c>
      <c r="F27" s="7">
        <f t="shared" si="1"/>
        <v>21.76715084774551</v>
      </c>
      <c r="G27" s="63"/>
      <c r="H27" s="64" t="s">
        <v>133</v>
      </c>
      <c r="I27" s="65">
        <f t="shared" si="7"/>
        <v>415.30469757994535</v>
      </c>
      <c r="J27" s="7">
        <f t="shared" si="2"/>
        <v>82.93284472991039</v>
      </c>
      <c r="K27" s="7">
        <f t="shared" si="3"/>
        <v>2.7208938559681886</v>
      </c>
      <c r="L27" s="63"/>
      <c r="M27" s="64" t="s">
        <v>134</v>
      </c>
      <c r="N27" s="65">
        <f t="shared" si="8"/>
        <v>3322.437580639563</v>
      </c>
      <c r="O27" s="7">
        <f t="shared" si="12"/>
        <v>103.66605591238798</v>
      </c>
      <c r="P27" s="7">
        <f t="shared" si="4"/>
        <v>4.081340783952283</v>
      </c>
      <c r="Q27" s="63"/>
      <c r="R27" s="78" t="s">
        <v>135</v>
      </c>
      <c r="S27" s="79"/>
      <c r="T27" s="7"/>
      <c r="U27" s="7"/>
      <c r="V27" s="24"/>
    </row>
    <row r="28" spans="2:22" ht="11.25" customHeight="1">
      <c r="B28" s="23"/>
      <c r="C28" s="52" t="s">
        <v>64</v>
      </c>
      <c r="D28" s="65">
        <f t="shared" si="6"/>
        <v>55.00000000000003</v>
      </c>
      <c r="E28" s="7">
        <f t="shared" si="0"/>
        <v>6.262254545454543</v>
      </c>
      <c r="F28" s="7">
        <f t="shared" si="1"/>
        <v>20.545454545454536</v>
      </c>
      <c r="G28" s="63"/>
      <c r="H28" s="72" t="s">
        <v>65</v>
      </c>
      <c r="I28" s="65">
        <f t="shared" si="7"/>
        <v>440.0000000000002</v>
      </c>
      <c r="J28" s="7">
        <f t="shared" si="2"/>
        <v>78.27818181818178</v>
      </c>
      <c r="K28" s="7">
        <f t="shared" si="3"/>
        <v>2.568181818181817</v>
      </c>
      <c r="L28" s="63"/>
      <c r="M28" s="72" t="s">
        <v>66</v>
      </c>
      <c r="N28" s="65">
        <f t="shared" si="8"/>
        <v>3520.000000000002</v>
      </c>
      <c r="O28" s="7">
        <f t="shared" si="12"/>
        <v>97.84772727272721</v>
      </c>
      <c r="P28" s="7">
        <f t="shared" si="4"/>
        <v>3.8522727272727253</v>
      </c>
      <c r="Q28" s="63"/>
      <c r="R28" s="64"/>
      <c r="S28" s="7"/>
      <c r="T28" s="7"/>
      <c r="U28" s="7"/>
      <c r="V28" s="24"/>
    </row>
    <row r="29" spans="2:22" ht="11.25" customHeight="1">
      <c r="B29" s="23"/>
      <c r="C29" s="6" t="s">
        <v>136</v>
      </c>
      <c r="D29" s="65">
        <f t="shared" si="6"/>
        <v>58.27047018976127</v>
      </c>
      <c r="E29" s="7">
        <f t="shared" si="0"/>
        <v>5.910781204928718</v>
      </c>
      <c r="F29" s="7">
        <f t="shared" si="1"/>
        <v>19.392326787823876</v>
      </c>
      <c r="G29" s="63"/>
      <c r="H29" s="64" t="s">
        <v>137</v>
      </c>
      <c r="I29" s="65">
        <f t="shared" si="7"/>
        <v>466.16376151809015</v>
      </c>
      <c r="J29" s="7">
        <f t="shared" si="2"/>
        <v>73.88476506160897</v>
      </c>
      <c r="K29" s="7">
        <f t="shared" si="3"/>
        <v>2.4240408484779845</v>
      </c>
      <c r="L29" s="63"/>
      <c r="M29" s="64" t="s">
        <v>138</v>
      </c>
      <c r="N29" s="65">
        <f t="shared" si="8"/>
        <v>3729.3100921447212</v>
      </c>
      <c r="O29" s="7">
        <f t="shared" si="12"/>
        <v>92.3559563270112</v>
      </c>
      <c r="P29" s="7">
        <f t="shared" si="4"/>
        <v>3.6360612727169763</v>
      </c>
      <c r="Q29" s="63"/>
      <c r="R29" s="80" t="s">
        <v>89</v>
      </c>
      <c r="S29" s="25"/>
      <c r="T29" s="25"/>
      <c r="U29" s="25"/>
      <c r="V29" s="34"/>
    </row>
    <row r="30" spans="2:22" ht="11.25" customHeight="1">
      <c r="B30" s="23"/>
      <c r="C30" s="55" t="s">
        <v>67</v>
      </c>
      <c r="D30" s="65">
        <f t="shared" si="6"/>
        <v>61.73541265701555</v>
      </c>
      <c r="E30" s="7">
        <f t="shared" si="0"/>
        <v>5.579034547213965</v>
      </c>
      <c r="F30" s="7">
        <f t="shared" si="1"/>
        <v>18.303919118156053</v>
      </c>
      <c r="G30" s="63"/>
      <c r="H30" s="66" t="s">
        <v>68</v>
      </c>
      <c r="I30" s="65">
        <f t="shared" si="7"/>
        <v>493.8833012561244</v>
      </c>
      <c r="J30" s="7">
        <f t="shared" si="2"/>
        <v>69.73793184017457</v>
      </c>
      <c r="K30" s="7">
        <f t="shared" si="3"/>
        <v>2.2879898897695066</v>
      </c>
      <c r="L30" s="63"/>
      <c r="M30" s="66" t="s">
        <v>69</v>
      </c>
      <c r="N30" s="65">
        <f t="shared" si="8"/>
        <v>3951.0664100489953</v>
      </c>
      <c r="O30" s="7">
        <f t="shared" si="12"/>
        <v>87.17241480021818</v>
      </c>
      <c r="P30" s="7">
        <f t="shared" si="4"/>
        <v>3.4319848346542594</v>
      </c>
      <c r="Q30" s="63"/>
      <c r="R30" s="80" t="s">
        <v>90</v>
      </c>
      <c r="S30" s="25"/>
      <c r="T30" s="25"/>
      <c r="U30" s="25"/>
      <c r="V30" s="34"/>
    </row>
    <row r="31" spans="2:22" ht="11.25" customHeight="1">
      <c r="B31" s="23"/>
      <c r="C31" s="48" t="s">
        <v>70</v>
      </c>
      <c r="D31" s="25">
        <f t="shared" si="6"/>
        <v>65.4063913251497</v>
      </c>
      <c r="E31" s="25">
        <f t="shared" si="0"/>
        <v>5.265907398679004</v>
      </c>
      <c r="F31" s="25">
        <f t="shared" si="1"/>
        <v>17.276599077030852</v>
      </c>
      <c r="G31" s="63"/>
      <c r="H31" s="67" t="s">
        <v>71</v>
      </c>
      <c r="I31" s="25">
        <f t="shared" si="7"/>
        <v>523.2511306011976</v>
      </c>
      <c r="J31" s="25">
        <f t="shared" si="2"/>
        <v>65.82384248348755</v>
      </c>
      <c r="K31" s="25">
        <f t="shared" si="3"/>
        <v>2.1595748846288565</v>
      </c>
      <c r="L31" s="63"/>
      <c r="M31" s="67" t="s">
        <v>72</v>
      </c>
      <c r="N31" s="25">
        <f t="shared" si="8"/>
        <v>4186.009044809581</v>
      </c>
      <c r="O31" s="25">
        <f>P31*25.4</f>
        <v>82.27980310435943</v>
      </c>
      <c r="P31" s="25">
        <f t="shared" si="4"/>
        <v>3.2393623269432847</v>
      </c>
      <c r="Q31" s="63"/>
      <c r="R31" s="81"/>
      <c r="S31" s="79"/>
      <c r="T31" s="7"/>
      <c r="U31" s="7"/>
      <c r="V31" s="24"/>
    </row>
    <row r="32" spans="2:22" ht="11.25" customHeight="1">
      <c r="B32" s="23"/>
      <c r="C32" s="6" t="s">
        <v>139</v>
      </c>
      <c r="D32" s="65">
        <f t="shared" si="6"/>
        <v>69.29565774421808</v>
      </c>
      <c r="E32" s="7">
        <f t="shared" si="0"/>
        <v>4.970354726573589</v>
      </c>
      <c r="F32" s="7">
        <f t="shared" si="1"/>
        <v>16.306938079309674</v>
      </c>
      <c r="G32" s="63"/>
      <c r="H32" s="64" t="s">
        <v>140</v>
      </c>
      <c r="I32" s="65">
        <f t="shared" si="7"/>
        <v>554.3652619537446</v>
      </c>
      <c r="J32" s="7">
        <f t="shared" si="2"/>
        <v>62.12943408216986</v>
      </c>
      <c r="K32" s="7">
        <f t="shared" si="3"/>
        <v>2.0383672599137093</v>
      </c>
      <c r="L32" s="63"/>
      <c r="M32" s="64" t="s">
        <v>141</v>
      </c>
      <c r="N32" s="7">
        <f t="shared" si="8"/>
        <v>4434.922095629957</v>
      </c>
      <c r="O32" s="7">
        <f>P32*25.4</f>
        <v>77.66179260271232</v>
      </c>
      <c r="P32" s="7">
        <f t="shared" si="4"/>
        <v>3.057550889870564</v>
      </c>
      <c r="Q32" s="63"/>
      <c r="R32" s="82" t="s">
        <v>93</v>
      </c>
      <c r="S32" s="7"/>
      <c r="T32" s="7"/>
      <c r="U32" s="83" t="s">
        <v>95</v>
      </c>
      <c r="V32" s="24"/>
    </row>
    <row r="33" spans="2:22" ht="11.25" customHeight="1">
      <c r="B33" s="23"/>
      <c r="C33" s="49" t="s">
        <v>73</v>
      </c>
      <c r="D33" s="65">
        <f t="shared" si="6"/>
        <v>73.41619197935195</v>
      </c>
      <c r="E33" s="7">
        <f t="shared" si="0"/>
        <v>4.691390151328853</v>
      </c>
      <c r="F33" s="7">
        <f t="shared" si="1"/>
        <v>15.391699971551352</v>
      </c>
      <c r="G33" s="63"/>
      <c r="H33" s="68" t="s">
        <v>74</v>
      </c>
      <c r="I33" s="65">
        <f t="shared" si="7"/>
        <v>587.3295358348156</v>
      </c>
      <c r="J33" s="7">
        <f t="shared" si="2"/>
        <v>58.64237689161065</v>
      </c>
      <c r="K33" s="7">
        <f t="shared" si="3"/>
        <v>1.923962496443919</v>
      </c>
      <c r="L33" s="63"/>
      <c r="M33" s="68" t="s">
        <v>75</v>
      </c>
      <c r="N33" s="7">
        <f t="shared" si="8"/>
        <v>4698.636286678525</v>
      </c>
      <c r="O33" s="7">
        <f aca="true" t="shared" si="13" ref="O33:O40">P33*25.4</f>
        <v>73.30297111451331</v>
      </c>
      <c r="P33" s="7">
        <f t="shared" si="4"/>
        <v>2.8859437446658784</v>
      </c>
      <c r="Q33" s="63"/>
      <c r="R33" s="81"/>
      <c r="S33" s="7"/>
      <c r="T33" s="7"/>
      <c r="U33" s="7"/>
      <c r="V33" s="24"/>
    </row>
    <row r="34" spans="2:22" ht="11.25" customHeight="1">
      <c r="B34" s="23"/>
      <c r="C34" s="6" t="s">
        <v>142</v>
      </c>
      <c r="D34" s="65">
        <f t="shared" si="6"/>
        <v>77.7817459305203</v>
      </c>
      <c r="E34" s="7">
        <f t="shared" si="0"/>
        <v>4.428082654607186</v>
      </c>
      <c r="F34" s="7">
        <f t="shared" si="1"/>
        <v>14.527830231650873</v>
      </c>
      <c r="G34" s="63"/>
      <c r="H34" s="64" t="s">
        <v>143</v>
      </c>
      <c r="I34" s="65">
        <f t="shared" si="7"/>
        <v>622.2539674441624</v>
      </c>
      <c r="J34" s="7">
        <f t="shared" si="2"/>
        <v>55.35103318258982</v>
      </c>
      <c r="K34" s="7">
        <f t="shared" si="3"/>
        <v>1.815978778956359</v>
      </c>
      <c r="L34" s="63"/>
      <c r="M34" s="64" t="s">
        <v>144</v>
      </c>
      <c r="N34" s="7">
        <f t="shared" si="8"/>
        <v>4978.031739553299</v>
      </c>
      <c r="O34" s="7">
        <f t="shared" si="13"/>
        <v>69.18879147823728</v>
      </c>
      <c r="P34" s="7">
        <f t="shared" si="4"/>
        <v>2.7239681684345385</v>
      </c>
      <c r="Q34" s="63"/>
      <c r="R34" s="78" t="s">
        <v>91</v>
      </c>
      <c r="S34" s="7"/>
      <c r="T34" s="7"/>
      <c r="U34" s="7"/>
      <c r="V34" s="24"/>
    </row>
    <row r="35" spans="2:22" ht="11.25" customHeight="1">
      <c r="B35" s="23"/>
      <c r="C35" s="50" t="s">
        <v>76</v>
      </c>
      <c r="D35" s="65">
        <f t="shared" si="6"/>
        <v>82.40688922821757</v>
      </c>
      <c r="E35" s="7">
        <f t="shared" si="0"/>
        <v>4.179553472115086</v>
      </c>
      <c r="F35" s="7">
        <f t="shared" si="1"/>
        <v>13.712445774655794</v>
      </c>
      <c r="G35" s="63"/>
      <c r="H35" s="69" t="s">
        <v>77</v>
      </c>
      <c r="I35" s="65">
        <f t="shared" si="7"/>
        <v>659.2551138257405</v>
      </c>
      <c r="J35" s="7">
        <f t="shared" si="2"/>
        <v>52.24441840143858</v>
      </c>
      <c r="K35" s="7">
        <f t="shared" si="3"/>
        <v>1.7140557218319743</v>
      </c>
      <c r="L35" s="63"/>
      <c r="M35" s="69" t="s">
        <v>78</v>
      </c>
      <c r="N35" s="7">
        <f t="shared" si="8"/>
        <v>5274.040910605924</v>
      </c>
      <c r="O35" s="7">
        <f t="shared" si="13"/>
        <v>65.3055230017982</v>
      </c>
      <c r="P35" s="7">
        <f t="shared" si="4"/>
        <v>2.5710835827479612</v>
      </c>
      <c r="Q35" s="63"/>
      <c r="R35" s="78" t="s">
        <v>87</v>
      </c>
      <c r="S35" s="7"/>
      <c r="T35" s="7"/>
      <c r="U35" s="7"/>
      <c r="V35" s="24"/>
    </row>
    <row r="36" spans="2:22" ht="11.25" customHeight="1">
      <c r="B36" s="23"/>
      <c r="C36" s="47" t="s">
        <v>79</v>
      </c>
      <c r="D36" s="65">
        <f t="shared" si="6"/>
        <v>87.30705785825106</v>
      </c>
      <c r="E36" s="7">
        <f t="shared" si="0"/>
        <v>3.944973160809013</v>
      </c>
      <c r="F36" s="7">
        <f t="shared" si="1"/>
        <v>12.94282533073823</v>
      </c>
      <c r="G36" s="63"/>
      <c r="H36" s="70" t="s">
        <v>80</v>
      </c>
      <c r="I36" s="65">
        <f t="shared" si="7"/>
        <v>698.4564628660085</v>
      </c>
      <c r="J36" s="7">
        <f t="shared" si="2"/>
        <v>49.31216451011266</v>
      </c>
      <c r="K36" s="7">
        <f t="shared" si="3"/>
        <v>1.6178531663422788</v>
      </c>
      <c r="L36" s="63"/>
      <c r="M36" s="70" t="s">
        <v>81</v>
      </c>
      <c r="N36" s="7">
        <f t="shared" si="8"/>
        <v>5587.651702928068</v>
      </c>
      <c r="O36" s="7">
        <f t="shared" si="13"/>
        <v>61.64020563764082</v>
      </c>
      <c r="P36" s="7">
        <f t="shared" si="4"/>
        <v>2.4267797495134182</v>
      </c>
      <c r="Q36" s="63"/>
      <c r="R36" s="81"/>
      <c r="S36" s="7"/>
      <c r="T36" s="7"/>
      <c r="U36" s="7"/>
      <c r="V36" s="24"/>
    </row>
    <row r="37" spans="2:22" ht="11.25" customHeight="1">
      <c r="B37" s="23"/>
      <c r="C37" s="6" t="s">
        <v>145</v>
      </c>
      <c r="D37" s="65">
        <f t="shared" si="6"/>
        <v>92.4986056779087</v>
      </c>
      <c r="E37" s="7">
        <f t="shared" si="0"/>
        <v>3.723558830706334</v>
      </c>
      <c r="F37" s="7">
        <f t="shared" si="1"/>
        <v>12.216400363209758</v>
      </c>
      <c r="G37" s="63"/>
      <c r="H37" s="64" t="s">
        <v>146</v>
      </c>
      <c r="I37" s="65">
        <f t="shared" si="7"/>
        <v>739.9888454232696</v>
      </c>
      <c r="J37" s="7">
        <f t="shared" si="2"/>
        <v>46.544485383829176</v>
      </c>
      <c r="K37" s="7">
        <f t="shared" si="3"/>
        <v>1.5270500454012197</v>
      </c>
      <c r="L37" s="63"/>
      <c r="M37" s="64" t="s">
        <v>147</v>
      </c>
      <c r="N37" s="7">
        <f t="shared" si="8"/>
        <v>5919.910763386157</v>
      </c>
      <c r="O37" s="7">
        <f t="shared" si="13"/>
        <v>58.18060672978647</v>
      </c>
      <c r="P37" s="7">
        <f t="shared" si="4"/>
        <v>2.2905750681018295</v>
      </c>
      <c r="Q37" s="63"/>
      <c r="R37" s="78" t="s">
        <v>92</v>
      </c>
      <c r="S37" s="7"/>
      <c r="T37" s="7"/>
      <c r="U37" s="7"/>
      <c r="V37" s="24"/>
    </row>
    <row r="38" spans="2:22" ht="11.25" customHeight="1">
      <c r="B38" s="23"/>
      <c r="C38" s="51" t="s">
        <v>82</v>
      </c>
      <c r="D38" s="65">
        <f t="shared" si="6"/>
        <v>97.99885899543743</v>
      </c>
      <c r="E38" s="7">
        <f t="shared" si="0"/>
        <v>3.5145715320627917</v>
      </c>
      <c r="F38" s="7">
        <f t="shared" si="1"/>
        <v>11.530746496269002</v>
      </c>
      <c r="G38" s="63"/>
      <c r="H38" s="71" t="s">
        <v>83</v>
      </c>
      <c r="I38" s="65">
        <f t="shared" si="7"/>
        <v>783.9908719634994</v>
      </c>
      <c r="J38" s="7">
        <f t="shared" si="2"/>
        <v>43.9321441507849</v>
      </c>
      <c r="K38" s="7">
        <f t="shared" si="3"/>
        <v>1.4413433120336252</v>
      </c>
      <c r="L38" s="63"/>
      <c r="M38" s="71" t="s">
        <v>84</v>
      </c>
      <c r="N38" s="7">
        <f t="shared" si="8"/>
        <v>6271.926975707996</v>
      </c>
      <c r="O38" s="7">
        <f t="shared" si="13"/>
        <v>54.915180188481116</v>
      </c>
      <c r="P38" s="7">
        <f t="shared" si="4"/>
        <v>2.1620149680504377</v>
      </c>
      <c r="Q38" s="63"/>
      <c r="R38" s="64"/>
      <c r="S38" s="7"/>
      <c r="T38" s="7"/>
      <c r="U38" s="7"/>
      <c r="V38" s="24"/>
    </row>
    <row r="39" spans="2:22" ht="11.25" customHeight="1">
      <c r="B39" s="23"/>
      <c r="C39" s="6" t="s">
        <v>148</v>
      </c>
      <c r="D39" s="65">
        <f t="shared" si="6"/>
        <v>103.8261743949864</v>
      </c>
      <c r="E39" s="7">
        <f t="shared" si="0"/>
        <v>3.317313789196414</v>
      </c>
      <c r="F39" s="7">
        <f t="shared" si="1"/>
        <v>10.883575423872749</v>
      </c>
      <c r="G39" s="63"/>
      <c r="H39" s="64" t="s">
        <v>149</v>
      </c>
      <c r="I39" s="65">
        <f t="shared" si="7"/>
        <v>830.6093951598912</v>
      </c>
      <c r="J39" s="7">
        <f t="shared" si="2"/>
        <v>41.46642236495517</v>
      </c>
      <c r="K39" s="7">
        <f t="shared" si="3"/>
        <v>1.3604469279840936</v>
      </c>
      <c r="L39" s="63"/>
      <c r="M39" s="64" t="s">
        <v>150</v>
      </c>
      <c r="N39" s="7">
        <f t="shared" si="8"/>
        <v>6644.875161279129</v>
      </c>
      <c r="O39" s="7">
        <f t="shared" si="13"/>
        <v>51.833027956193966</v>
      </c>
      <c r="P39" s="7">
        <f t="shared" si="4"/>
        <v>2.0406703919761404</v>
      </c>
      <c r="Q39" s="63"/>
      <c r="R39" s="81"/>
      <c r="S39" s="26"/>
      <c r="T39" s="26"/>
      <c r="U39" s="26"/>
      <c r="V39" s="24"/>
    </row>
    <row r="40" spans="2:22" ht="11.25" customHeight="1">
      <c r="B40" s="27"/>
      <c r="C40" s="54" t="s">
        <v>10</v>
      </c>
      <c r="D40" s="84">
        <f t="shared" si="6"/>
        <v>110.00000000000013</v>
      </c>
      <c r="E40" s="4">
        <f t="shared" si="0"/>
        <v>3.1311272727272694</v>
      </c>
      <c r="F40" s="4">
        <f t="shared" si="1"/>
        <v>10.272727272727261</v>
      </c>
      <c r="G40" s="85"/>
      <c r="H40" s="86" t="s">
        <v>11</v>
      </c>
      <c r="I40" s="84">
        <f t="shared" si="7"/>
        <v>880.000000000001</v>
      </c>
      <c r="J40" s="4">
        <f t="shared" si="2"/>
        <v>39.13909090909087</v>
      </c>
      <c r="K40" s="4">
        <f t="shared" si="3"/>
        <v>1.2840909090909076</v>
      </c>
      <c r="L40" s="85"/>
      <c r="M40" s="86" t="s">
        <v>12</v>
      </c>
      <c r="N40" s="4">
        <f t="shared" si="8"/>
        <v>7040.000000000008</v>
      </c>
      <c r="O40" s="7">
        <f t="shared" si="13"/>
        <v>48.92386363636358</v>
      </c>
      <c r="P40" s="4">
        <f t="shared" si="4"/>
        <v>1.9261363636363613</v>
      </c>
      <c r="Q40" s="63"/>
      <c r="R40" s="87"/>
      <c r="S40" s="79"/>
      <c r="T40" s="26"/>
      <c r="U40" s="26"/>
      <c r="V40" s="24"/>
    </row>
    <row r="41" spans="2:22" ht="18" customHeight="1" thickBot="1">
      <c r="B41" s="28"/>
      <c r="C41" s="41" t="s">
        <v>85</v>
      </c>
      <c r="D41" s="42">
        <v>440</v>
      </c>
      <c r="E41" s="39" t="s">
        <v>86</v>
      </c>
      <c r="F41" s="29"/>
      <c r="G41" s="30"/>
      <c r="H41" s="33"/>
      <c r="I41" s="29"/>
      <c r="J41" s="29"/>
      <c r="K41" s="38"/>
      <c r="L41" s="39"/>
      <c r="M41" s="30"/>
      <c r="N41" s="29"/>
      <c r="O41" s="40" t="s">
        <v>94</v>
      </c>
      <c r="P41" s="29"/>
      <c r="Q41" s="30"/>
      <c r="R41" s="31"/>
      <c r="S41" s="29"/>
      <c r="T41" s="29"/>
      <c r="U41" s="29"/>
      <c r="V41" s="32"/>
    </row>
    <row r="42" spans="2:23" ht="12" customHeight="1">
      <c r="B42" s="12"/>
      <c r="C42" s="12"/>
      <c r="D42" s="13"/>
      <c r="E42" s="13"/>
      <c r="F42" s="13"/>
      <c r="G42" s="12"/>
      <c r="H42" s="12"/>
      <c r="I42" s="13"/>
      <c r="J42" s="13"/>
      <c r="K42" s="13"/>
      <c r="L42" s="12"/>
      <c r="M42" s="12"/>
      <c r="N42" s="13"/>
      <c r="O42" s="13"/>
      <c r="P42" s="13"/>
      <c r="Q42" s="12"/>
      <c r="R42" s="12"/>
      <c r="S42" s="13"/>
      <c r="T42" s="13"/>
      <c r="U42" s="13"/>
      <c r="V42" s="12"/>
      <c r="W42" s="12"/>
    </row>
    <row r="43" spans="2:23" ht="12" customHeight="1">
      <c r="B43" s="12"/>
      <c r="C43" s="12"/>
      <c r="D43" s="13"/>
      <c r="E43" s="13"/>
      <c r="F43" s="13"/>
      <c r="G43" s="12"/>
      <c r="H43" s="12"/>
      <c r="I43" s="13"/>
      <c r="J43" s="13"/>
      <c r="K43" s="13"/>
      <c r="L43" s="12"/>
      <c r="M43" s="12"/>
      <c r="N43" s="13"/>
      <c r="O43" s="13"/>
      <c r="P43" s="13"/>
      <c r="Q43" s="12"/>
      <c r="R43" s="12"/>
      <c r="S43" s="13"/>
      <c r="T43" s="13"/>
      <c r="U43" s="13"/>
      <c r="V43" s="12"/>
      <c r="W43" s="12"/>
    </row>
    <row r="44" spans="2:23" ht="12" customHeight="1">
      <c r="B44" s="12"/>
      <c r="C44" s="12"/>
      <c r="D44" s="13"/>
      <c r="E44" s="13"/>
      <c r="F44" s="13"/>
      <c r="G44" s="12"/>
      <c r="H44" s="12"/>
      <c r="I44" s="13"/>
      <c r="J44" s="13"/>
      <c r="K44" s="13"/>
      <c r="L44" s="12"/>
      <c r="M44" s="12"/>
      <c r="N44" s="13"/>
      <c r="O44" s="13"/>
      <c r="P44" s="13"/>
      <c r="Q44" s="12"/>
      <c r="R44" s="12"/>
      <c r="S44" s="13"/>
      <c r="T44" s="13"/>
      <c r="U44" s="13"/>
      <c r="V44" s="12"/>
      <c r="W44" s="12"/>
    </row>
  </sheetData>
  <sheetProtection/>
  <printOptions/>
  <pageMargins left="0.41" right="0" top="0.2" bottom="0" header="0.5" footer="0.13"/>
  <pageSetup horizontalDpi="600" verticalDpi="600" orientation="landscape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Drew Daniels</Manager>
  <Company>Sound Path Labs</Company>
  <HyperlinkBase>http://drewdaniels.com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freq</dc:title>
  <dc:subject>Pitch-Frequency-Wavelength chart</dc:subject>
  <dc:creator>Drew Daniels</dc:creator>
  <cp:keywords>pitch frequency wavelength</cp:keywords>
  <dc:description>Author gratefully acknnowledeges help of Mr. Beat Stamm of Seattle, WA</dc:description>
  <cp:lastModifiedBy>Drew Daniels</cp:lastModifiedBy>
  <cp:lastPrinted>2005-09-27T17:02:42Z</cp:lastPrinted>
  <dcterms:created xsi:type="dcterms:W3CDTF">2002-04-02T04:59:27Z</dcterms:created>
  <dcterms:modified xsi:type="dcterms:W3CDTF">2009-04-13T23:52:00Z</dcterms:modified>
  <cp:category>music physics</cp:category>
  <cp:version/>
  <cp:contentType/>
  <cp:contentStatus/>
</cp:coreProperties>
</file>